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CLOUD\Timothy\Games\A World at War\spreadsheet aids\from Randy\"/>
    </mc:Choice>
  </mc:AlternateContent>
  <bookViews>
    <workbookView xWindow="-120" yWindow="-120" windowWidth="29040" windowHeight="15840" tabRatio="500"/>
  </bookViews>
  <sheets>
    <sheet name="Axis RPs" sheetId="1" r:id="rId1"/>
    <sheet name="Japan RPs" sheetId="2" r:id="rId2"/>
    <sheet name="WA RPs" sheetId="3" r:id="rId3"/>
    <sheet name="Russian RPs" sheetId="4" r:id="rId4"/>
    <sheet name="Axis DPs" sheetId="5" r:id="rId5"/>
    <sheet name="WA DPs" sheetId="6" r:id="rId6"/>
    <sheet name="Russian DPs" sheetId="7" r:id="rId7"/>
    <sheet name="Notes" sheetId="8" state="hidden" r:id="rId8"/>
    <sheet name="Info" sheetId="9" state="hidden" r:id="rId9"/>
    <sheet name="Air Results" sheetId="10" state="hidden" r:id="rId10"/>
    <sheet name="Naval Results" sheetId="11" state="hidden" r:id="rId11"/>
    <sheet name="Military Results" sheetId="12" state="hidden" r:id="rId12"/>
    <sheet name="Atomic Results" sheetId="13" state="hidden" r:id="rId13"/>
    <sheet name="Intelligence Results" sheetId="14" state="hidden" r:id="rId14"/>
  </sheets>
  <definedNames>
    <definedName name="AirResultsInfo">'Air Results'!$B$12:$H$28</definedName>
    <definedName name="AirResultsProjectInfo">'Air Results'!$B$3:$C$8</definedName>
    <definedName name="AtomicResultsInfo">'Atomic Results'!$B$12:$H$27</definedName>
    <definedName name="AtomicResultsProjectInfo">'Atomic Results'!$B$3:$C$8</definedName>
    <definedName name="IntelligenceResultsInfo">'Intelligence Results'!$B$12:$H$24</definedName>
    <definedName name="IntelligenceResultsProjectInfo">'Intelligence Results'!$B$3:$C$8</definedName>
    <definedName name="MilitaryResultsInfo">'Military Results'!$B$10:$F$27</definedName>
    <definedName name="MilitaryResultsProjectInfo">'Military Results'!$B$3:$C$6</definedName>
    <definedName name="NavalResultsInfo">'Naval Results'!$B$12:$H$28</definedName>
    <definedName name="NavalResultsProjectInfo">'Naval Results'!$B$3:$C$8</definedName>
    <definedName name="_xlnm.Print_Area" localSheetId="4">'Axis DPs'!$A:$L</definedName>
    <definedName name="_xlnm.Print_Area" localSheetId="0">'Axis RPs'!$A:$AT</definedName>
    <definedName name="_xlnm.Print_Area" localSheetId="1">'Japan RPs'!$A:$AT</definedName>
    <definedName name="_xlnm.Print_Area" localSheetId="6">'Russian DPs'!$A:$L</definedName>
    <definedName name="_xlnm.Print_Area" localSheetId="3">'Russian RPs'!$A:$AT</definedName>
    <definedName name="_xlnm.Print_Area" localSheetId="5">'WA DPs'!$A:$L</definedName>
    <definedName name="_xlnm.Print_Area" localSheetId="2">'WA RPs'!$A:$AT</definedName>
    <definedName name="_xlnm.Print_Titles" localSheetId="4">'Axis DPs'!$1:$3</definedName>
    <definedName name="_xlnm.Print_Titles" localSheetId="0">'Axis RPs'!$1:$3</definedName>
    <definedName name="_xlnm.Print_Titles" localSheetId="1">'Japan RPs'!$1:$3</definedName>
    <definedName name="_xlnm.Print_Titles" localSheetId="6">'Russian DPs'!$1:$3</definedName>
    <definedName name="_xlnm.Print_Titles" localSheetId="3">'Russian RPs'!$1:$3</definedName>
    <definedName name="_xlnm.Print_Titles" localSheetId="5">'WA DPs'!$1:$3</definedName>
    <definedName name="_xlnm.Print_Titles" localSheetId="2">'WA RPs'!$1:$3</definedName>
    <definedName name="TurnInfo">Info!$B$3:$C$7</definedName>
    <definedName name="TurnList">Info!$B$3:$B$7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B13" i="14" l="1"/>
  <c r="B14" i="14" s="1"/>
  <c r="B15" i="14" s="1"/>
  <c r="B16" i="14" s="1"/>
  <c r="B17" i="14" s="1"/>
  <c r="B18" i="14" s="1"/>
  <c r="B19" i="14" s="1"/>
  <c r="B20" i="14" s="1"/>
  <c r="B21" i="14" s="1"/>
  <c r="B22" i="14" s="1"/>
  <c r="B23" i="14" s="1"/>
  <c r="B24" i="14" s="1"/>
  <c r="B13" i="13"/>
  <c r="B14" i="13" s="1"/>
  <c r="B15" i="13" s="1"/>
  <c r="B16" i="13" s="1"/>
  <c r="B17" i="13" s="1"/>
  <c r="B18" i="13" s="1"/>
  <c r="B19" i="13" s="1"/>
  <c r="B20" i="13" s="1"/>
  <c r="B21" i="13" s="1"/>
  <c r="B22" i="13" s="1"/>
  <c r="B23" i="13" s="1"/>
  <c r="B24" i="13" s="1"/>
  <c r="B25" i="13" s="1"/>
  <c r="B26" i="13" s="1"/>
  <c r="B27" i="13" s="1"/>
  <c r="B12" i="12"/>
  <c r="B13" i="12" s="1"/>
  <c r="B14" i="12" s="1"/>
  <c r="B15" i="12" s="1"/>
  <c r="B16" i="12" s="1"/>
  <c r="B17" i="12" s="1"/>
  <c r="B18" i="12" s="1"/>
  <c r="B19" i="12" s="1"/>
  <c r="B20" i="12" s="1"/>
  <c r="B21" i="12" s="1"/>
  <c r="B22" i="12" s="1"/>
  <c r="B23" i="12" s="1"/>
  <c r="B24" i="12" s="1"/>
  <c r="B25" i="12" s="1"/>
  <c r="B26" i="12" s="1"/>
  <c r="B27" i="12" s="1"/>
  <c r="B11" i="12"/>
  <c r="B13" i="11"/>
  <c r="B14" i="11" s="1"/>
  <c r="B15" i="11" s="1"/>
  <c r="B16" i="11" s="1"/>
  <c r="B17" i="11" s="1"/>
  <c r="B18" i="11" s="1"/>
  <c r="B19" i="11" s="1"/>
  <c r="B20" i="11" s="1"/>
  <c r="B21" i="11" s="1"/>
  <c r="B22" i="11" s="1"/>
  <c r="B23" i="11" s="1"/>
  <c r="B24" i="11" s="1"/>
  <c r="B25" i="11" s="1"/>
  <c r="B26" i="11" s="1"/>
  <c r="B27" i="11" s="1"/>
  <c r="B28" i="11" s="1"/>
  <c r="B13" i="10"/>
  <c r="B14" i="10" s="1"/>
  <c r="B15" i="10" s="1"/>
  <c r="B16" i="10" s="1"/>
  <c r="B17" i="10" s="1"/>
  <c r="B18" i="10" s="1"/>
  <c r="B19" i="10" s="1"/>
  <c r="B20" i="10" s="1"/>
  <c r="B21" i="10" s="1"/>
  <c r="B22" i="10" s="1"/>
  <c r="B23" i="10" s="1"/>
  <c r="B24" i="10" s="1"/>
  <c r="B25" i="10" s="1"/>
  <c r="B26" i="10" s="1"/>
  <c r="B27" i="10" s="1"/>
  <c r="B28" i="10" s="1"/>
  <c r="I26" i="7"/>
  <c r="H26" i="7"/>
  <c r="K25" i="7"/>
  <c r="K26" i="7" s="1"/>
  <c r="J25" i="7"/>
  <c r="J26" i="7" s="1"/>
  <c r="I25" i="7"/>
  <c r="H25" i="7"/>
  <c r="G25" i="7"/>
  <c r="G26" i="7" s="1"/>
  <c r="F25" i="7"/>
  <c r="F26" i="7" s="1"/>
  <c r="E25" i="7"/>
  <c r="E26" i="7" s="1"/>
  <c r="D25" i="7"/>
  <c r="D26" i="7" s="1"/>
  <c r="E2" i="7"/>
  <c r="F2" i="7" s="1"/>
  <c r="G2" i="7" s="1"/>
  <c r="H2" i="7" s="1"/>
  <c r="I2" i="7" s="1"/>
  <c r="J2" i="7" s="1"/>
  <c r="K2" i="7" s="1"/>
  <c r="I26" i="6"/>
  <c r="H26" i="6"/>
  <c r="G26" i="6"/>
  <c r="K25" i="6"/>
  <c r="K26" i="6" s="1"/>
  <c r="J25" i="6"/>
  <c r="J26" i="6" s="1"/>
  <c r="I25" i="6"/>
  <c r="H25" i="6"/>
  <c r="G25" i="6"/>
  <c r="F25" i="6"/>
  <c r="F26" i="6" s="1"/>
  <c r="E25" i="6"/>
  <c r="E26" i="6" s="1"/>
  <c r="D25" i="6"/>
  <c r="D26" i="6" s="1"/>
  <c r="E2" i="6"/>
  <c r="F2" i="6" s="1"/>
  <c r="G2" i="6" s="1"/>
  <c r="H2" i="6" s="1"/>
  <c r="I2" i="6" s="1"/>
  <c r="J2" i="6" s="1"/>
  <c r="K2" i="6" s="1"/>
  <c r="H26" i="5"/>
  <c r="K25" i="5"/>
  <c r="K26" i="5" s="1"/>
  <c r="J25" i="5"/>
  <c r="J26" i="5" s="1"/>
  <c r="I25" i="5"/>
  <c r="I26" i="5" s="1"/>
  <c r="H25" i="5"/>
  <c r="G25" i="5"/>
  <c r="G26" i="5" s="1"/>
  <c r="F25" i="5"/>
  <c r="F26" i="5" s="1"/>
  <c r="E25" i="5"/>
  <c r="E26" i="5" s="1"/>
  <c r="D25" i="5"/>
  <c r="D26" i="5" s="1"/>
  <c r="E2" i="5"/>
  <c r="F2" i="5" s="1"/>
  <c r="G2" i="5" s="1"/>
  <c r="H2" i="5" s="1"/>
  <c r="I2" i="5" s="1"/>
  <c r="J2" i="5" s="1"/>
  <c r="K2" i="5" s="1"/>
  <c r="AM76" i="4"/>
  <c r="AH76" i="4"/>
  <c r="AC76" i="4"/>
  <c r="X76" i="4"/>
  <c r="S76" i="4"/>
  <c r="N76" i="4"/>
  <c r="I76" i="4"/>
  <c r="D76" i="4"/>
  <c r="BF73" i="4"/>
  <c r="BK73" i="4" s="1"/>
  <c r="BP73" i="4" s="1"/>
  <c r="BU73" i="4" s="1"/>
  <c r="BZ73" i="4" s="1"/>
  <c r="CE73" i="4" s="1"/>
  <c r="CJ73" i="4" s="1"/>
  <c r="CO73" i="4" s="1"/>
  <c r="CM72" i="4"/>
  <c r="CL72" i="4"/>
  <c r="CH72" i="4"/>
  <c r="CG72" i="4"/>
  <c r="CC72" i="4"/>
  <c r="CB72" i="4"/>
  <c r="BX72" i="4"/>
  <c r="BW72" i="4"/>
  <c r="BS72" i="4"/>
  <c r="BR72" i="4"/>
  <c r="BN72" i="4"/>
  <c r="BM72" i="4"/>
  <c r="BI72" i="4"/>
  <c r="BH72" i="4"/>
  <c r="BD72" i="4"/>
  <c r="BC72" i="4"/>
  <c r="BG72" i="4" s="1"/>
  <c r="J72" i="4" s="1"/>
  <c r="BB72" i="4"/>
  <c r="BB73" i="4" s="1"/>
  <c r="BF71" i="4"/>
  <c r="BK71" i="4" s="1"/>
  <c r="BP71" i="4" s="1"/>
  <c r="BU71" i="4" s="1"/>
  <c r="BZ71" i="4" s="1"/>
  <c r="CE71" i="4" s="1"/>
  <c r="CJ71" i="4" s="1"/>
  <c r="CO71" i="4" s="1"/>
  <c r="CM70" i="4"/>
  <c r="CL70" i="4"/>
  <c r="CH70" i="4"/>
  <c r="CG70" i="4"/>
  <c r="CC70" i="4"/>
  <c r="CB70" i="4"/>
  <c r="BX70" i="4"/>
  <c r="BW70" i="4"/>
  <c r="BS70" i="4"/>
  <c r="BR70" i="4"/>
  <c r="BN70" i="4"/>
  <c r="BM70" i="4"/>
  <c r="BI70" i="4"/>
  <c r="BH70" i="4"/>
  <c r="BD70" i="4"/>
  <c r="BC70" i="4"/>
  <c r="BB70" i="4"/>
  <c r="BF69" i="4"/>
  <c r="BK69" i="4" s="1"/>
  <c r="BP69" i="4" s="1"/>
  <c r="BU69" i="4" s="1"/>
  <c r="BZ69" i="4" s="1"/>
  <c r="CE69" i="4" s="1"/>
  <c r="CJ69" i="4" s="1"/>
  <c r="CO69" i="4" s="1"/>
  <c r="CM68" i="4"/>
  <c r="CL68" i="4"/>
  <c r="CH68" i="4"/>
  <c r="CG68" i="4"/>
  <c r="CC68" i="4"/>
  <c r="CB68" i="4"/>
  <c r="BX68" i="4"/>
  <c r="BW68" i="4"/>
  <c r="BS68" i="4"/>
  <c r="BR68" i="4"/>
  <c r="BN68" i="4"/>
  <c r="BM68" i="4"/>
  <c r="BI68" i="4"/>
  <c r="BH68" i="4"/>
  <c r="BD68" i="4"/>
  <c r="BC68" i="4"/>
  <c r="BB68" i="4"/>
  <c r="BK67" i="4"/>
  <c r="BP67" i="4" s="1"/>
  <c r="BU67" i="4" s="1"/>
  <c r="BZ67" i="4" s="1"/>
  <c r="CE67" i="4" s="1"/>
  <c r="CJ67" i="4" s="1"/>
  <c r="CO67" i="4" s="1"/>
  <c r="BF67" i="4"/>
  <c r="CM66" i="4"/>
  <c r="CL66" i="4"/>
  <c r="CH66" i="4"/>
  <c r="CG66" i="4"/>
  <c r="CC66" i="4"/>
  <c r="CB66" i="4"/>
  <c r="BX66" i="4"/>
  <c r="BW66" i="4"/>
  <c r="BS66" i="4"/>
  <c r="BR66" i="4"/>
  <c r="BN66" i="4"/>
  <c r="BM66" i="4"/>
  <c r="BI66" i="4"/>
  <c r="BH66" i="4"/>
  <c r="BD66" i="4"/>
  <c r="BC66" i="4"/>
  <c r="BG66" i="4" s="1"/>
  <c r="BB66" i="4"/>
  <c r="BB67" i="4" s="1"/>
  <c r="BF65" i="4"/>
  <c r="BK65" i="4" s="1"/>
  <c r="BP65" i="4" s="1"/>
  <c r="BU65" i="4" s="1"/>
  <c r="BZ65" i="4" s="1"/>
  <c r="CE65" i="4" s="1"/>
  <c r="CJ65" i="4" s="1"/>
  <c r="CO65" i="4" s="1"/>
  <c r="BD65" i="4"/>
  <c r="CL64" i="4"/>
  <c r="CG64" i="4"/>
  <c r="CB64" i="4"/>
  <c r="BW64" i="4"/>
  <c r="BR64" i="4"/>
  <c r="BM64" i="4"/>
  <c r="BH64" i="4"/>
  <c r="BC64" i="4"/>
  <c r="BE65" i="4" s="1"/>
  <c r="BB64" i="4"/>
  <c r="BB65" i="4" s="1"/>
  <c r="E64" i="4"/>
  <c r="BF64" i="4" s="1"/>
  <c r="AM63" i="4"/>
  <c r="CK63" i="4" s="1"/>
  <c r="AH63" i="4"/>
  <c r="CF63" i="4" s="1"/>
  <c r="AC63" i="4"/>
  <c r="CA63" i="4" s="1"/>
  <c r="X63" i="4"/>
  <c r="BV63" i="4" s="1"/>
  <c r="S63" i="4"/>
  <c r="BQ63" i="4" s="1"/>
  <c r="N63" i="4"/>
  <c r="BL63" i="4" s="1"/>
  <c r="I63" i="4"/>
  <c r="BG63" i="4" s="1"/>
  <c r="D63" i="4"/>
  <c r="BB63" i="4" s="1"/>
  <c r="BK62" i="4"/>
  <c r="BP62" i="4" s="1"/>
  <c r="BU62" i="4" s="1"/>
  <c r="BZ62" i="4" s="1"/>
  <c r="CE62" i="4" s="1"/>
  <c r="CJ62" i="4" s="1"/>
  <c r="CO62" i="4" s="1"/>
  <c r="BF62" i="4"/>
  <c r="BF60" i="4"/>
  <c r="BK60" i="4" s="1"/>
  <c r="BP60" i="4" s="1"/>
  <c r="BU60" i="4" s="1"/>
  <c r="BZ60" i="4" s="1"/>
  <c r="CE60" i="4" s="1"/>
  <c r="CJ60" i="4" s="1"/>
  <c r="CO60" i="4" s="1"/>
  <c r="BF58" i="4"/>
  <c r="BK58" i="4" s="1"/>
  <c r="BP58" i="4" s="1"/>
  <c r="BU58" i="4" s="1"/>
  <c r="BZ58" i="4" s="1"/>
  <c r="CE58" i="4" s="1"/>
  <c r="CJ58" i="4" s="1"/>
  <c r="CO58" i="4" s="1"/>
  <c r="BE58" i="4"/>
  <c r="BJ58" i="4" s="1"/>
  <c r="CM57" i="4"/>
  <c r="CL57" i="4"/>
  <c r="CH57" i="4"/>
  <c r="CG57" i="4"/>
  <c r="CC57" i="4"/>
  <c r="CB57" i="4"/>
  <c r="BZ57" i="4"/>
  <c r="BY57" i="4"/>
  <c r="BX57" i="4"/>
  <c r="BW57" i="4"/>
  <c r="BU57" i="4"/>
  <c r="BT57" i="4"/>
  <c r="BS57" i="4"/>
  <c r="BR57" i="4"/>
  <c r="BP57" i="4"/>
  <c r="BO57" i="4"/>
  <c r="BN57" i="4"/>
  <c r="BM57" i="4"/>
  <c r="BK57" i="4"/>
  <c r="BJ57" i="4"/>
  <c r="BI57" i="4"/>
  <c r="BH57" i="4"/>
  <c r="BF57" i="4"/>
  <c r="BD58" i="4" s="1"/>
  <c r="BI58" i="4" s="1"/>
  <c r="BN58" i="4" s="1"/>
  <c r="BS58" i="4" s="1"/>
  <c r="BX58" i="4" s="1"/>
  <c r="BE57" i="4"/>
  <c r="BD57" i="4"/>
  <c r="BC57" i="4"/>
  <c r="BB57" i="4"/>
  <c r="BK56" i="4"/>
  <c r="BP56" i="4" s="1"/>
  <c r="BU56" i="4" s="1"/>
  <c r="BZ56" i="4" s="1"/>
  <c r="CE56" i="4" s="1"/>
  <c r="CJ56" i="4" s="1"/>
  <c r="CO56" i="4" s="1"/>
  <c r="BF56" i="4"/>
  <c r="BB56" i="4"/>
  <c r="CM55" i="4"/>
  <c r="CL55" i="4"/>
  <c r="CH55" i="4"/>
  <c r="CG55" i="4"/>
  <c r="CC55" i="4"/>
  <c r="CB55" i="4"/>
  <c r="BZ55" i="4"/>
  <c r="BY55" i="4"/>
  <c r="BX55" i="4"/>
  <c r="BW55" i="4"/>
  <c r="BU55" i="4"/>
  <c r="BT55" i="4"/>
  <c r="BS55" i="4"/>
  <c r="BR55" i="4"/>
  <c r="BP55" i="4"/>
  <c r="BO55" i="4"/>
  <c r="BN55" i="4"/>
  <c r="BM55" i="4"/>
  <c r="BK55" i="4"/>
  <c r="BJ55" i="4"/>
  <c r="BI55" i="4"/>
  <c r="BH55" i="4"/>
  <c r="BF55" i="4"/>
  <c r="BD56" i="4" s="1"/>
  <c r="BI56" i="4" s="1"/>
  <c r="BE55" i="4"/>
  <c r="BD55" i="4"/>
  <c r="BC55" i="4"/>
  <c r="BE56" i="4" s="1"/>
  <c r="BJ56" i="4" s="1"/>
  <c r="BB55" i="4"/>
  <c r="CE54" i="4"/>
  <c r="CJ54" i="4" s="1"/>
  <c r="CO54" i="4" s="1"/>
  <c r="BF54" i="4"/>
  <c r="BK54" i="4" s="1"/>
  <c r="BP54" i="4" s="1"/>
  <c r="BU54" i="4" s="1"/>
  <c r="BZ54" i="4" s="1"/>
  <c r="BE54" i="4"/>
  <c r="CM53" i="4"/>
  <c r="CL53" i="4"/>
  <c r="CH53" i="4"/>
  <c r="CG53" i="4"/>
  <c r="CC53" i="4"/>
  <c r="CB53" i="4"/>
  <c r="BZ53" i="4"/>
  <c r="BY53" i="4"/>
  <c r="BX53" i="4"/>
  <c r="BW53" i="4"/>
  <c r="BU53" i="4"/>
  <c r="BT53" i="4"/>
  <c r="BS53" i="4"/>
  <c r="BR53" i="4"/>
  <c r="BP53" i="4"/>
  <c r="BO53" i="4"/>
  <c r="BN53" i="4"/>
  <c r="BM53" i="4"/>
  <c r="BK53" i="4"/>
  <c r="BJ53" i="4"/>
  <c r="BI53" i="4"/>
  <c r="BH53" i="4"/>
  <c r="BF53" i="4"/>
  <c r="BD54" i="4" s="1"/>
  <c r="BI54" i="4" s="1"/>
  <c r="BN54" i="4" s="1"/>
  <c r="BS54" i="4" s="1"/>
  <c r="BX54" i="4" s="1"/>
  <c r="BE53" i="4"/>
  <c r="BD53" i="4"/>
  <c r="BC53" i="4"/>
  <c r="BG53" i="4" s="1"/>
  <c r="BG54" i="4" s="1"/>
  <c r="BB53" i="4"/>
  <c r="BB54" i="4" s="1"/>
  <c r="BK52" i="4"/>
  <c r="BP52" i="4" s="1"/>
  <c r="BU52" i="4" s="1"/>
  <c r="BZ52" i="4" s="1"/>
  <c r="CE52" i="4" s="1"/>
  <c r="CJ52" i="4" s="1"/>
  <c r="CO52" i="4" s="1"/>
  <c r="BF52" i="4"/>
  <c r="CM51" i="4"/>
  <c r="CL51" i="4"/>
  <c r="CH51" i="4"/>
  <c r="CG51" i="4"/>
  <c r="CC51" i="4"/>
  <c r="CB51" i="4"/>
  <c r="BX51" i="4"/>
  <c r="BW51" i="4"/>
  <c r="BS51" i="4"/>
  <c r="BR51" i="4"/>
  <c r="BN51" i="4"/>
  <c r="BM51" i="4"/>
  <c r="BK51" i="4"/>
  <c r="BJ51" i="4"/>
  <c r="BI51" i="4"/>
  <c r="BH51" i="4"/>
  <c r="BF51" i="4"/>
  <c r="BD52" i="4" s="1"/>
  <c r="BI52" i="4" s="1"/>
  <c r="BE51" i="4"/>
  <c r="BD51" i="4"/>
  <c r="BC51" i="4"/>
  <c r="BE52" i="4" s="1"/>
  <c r="BB51" i="4"/>
  <c r="BF50" i="4"/>
  <c r="BK50" i="4" s="1"/>
  <c r="BP50" i="4" s="1"/>
  <c r="BU50" i="4" s="1"/>
  <c r="BZ50" i="4" s="1"/>
  <c r="CE50" i="4" s="1"/>
  <c r="CJ50" i="4" s="1"/>
  <c r="CO50" i="4" s="1"/>
  <c r="CL49" i="4"/>
  <c r="CG49" i="4"/>
  <c r="CB49" i="4"/>
  <c r="BW49" i="4"/>
  <c r="BR49" i="4"/>
  <c r="BM49" i="4"/>
  <c r="BH49" i="4"/>
  <c r="BG49" i="4"/>
  <c r="BD49" i="4"/>
  <c r="BC49" i="4"/>
  <c r="BE50" i="4" s="1"/>
  <c r="BB49" i="4"/>
  <c r="BB50" i="4" s="1"/>
  <c r="BF48" i="4"/>
  <c r="BK48" i="4" s="1"/>
  <c r="BP48" i="4" s="1"/>
  <c r="BU48" i="4" s="1"/>
  <c r="BZ48" i="4" s="1"/>
  <c r="CE48" i="4" s="1"/>
  <c r="CJ48" i="4" s="1"/>
  <c r="CO48" i="4" s="1"/>
  <c r="BD48" i="4"/>
  <c r="CL47" i="4"/>
  <c r="CG47" i="4"/>
  <c r="CB47" i="4"/>
  <c r="BW47" i="4"/>
  <c r="BR47" i="4"/>
  <c r="BM47" i="4"/>
  <c r="BH47" i="4"/>
  <c r="BG47" i="4"/>
  <c r="J47" i="4" s="1"/>
  <c r="BC47" i="4"/>
  <c r="BE48" i="4" s="1"/>
  <c r="BG48" i="4" s="1"/>
  <c r="BB47" i="4"/>
  <c r="BB48" i="4" s="1"/>
  <c r="AM46" i="4"/>
  <c r="CK46" i="4" s="1"/>
  <c r="AH46" i="4"/>
  <c r="CF46" i="4" s="1"/>
  <c r="AC46" i="4"/>
  <c r="CA46" i="4" s="1"/>
  <c r="X46" i="4"/>
  <c r="BV46" i="4" s="1"/>
  <c r="S46" i="4"/>
  <c r="BQ46" i="4" s="1"/>
  <c r="N46" i="4"/>
  <c r="BL46" i="4" s="1"/>
  <c r="I46" i="4"/>
  <c r="BG46" i="4" s="1"/>
  <c r="D46" i="4"/>
  <c r="BB46" i="4" s="1"/>
  <c r="BF33" i="4"/>
  <c r="BK33" i="4" s="1"/>
  <c r="BP33" i="4" s="1"/>
  <c r="BU33" i="4" s="1"/>
  <c r="BZ33" i="4" s="1"/>
  <c r="CE33" i="4" s="1"/>
  <c r="CJ33" i="4" s="1"/>
  <c r="CO33" i="4" s="1"/>
  <c r="CM32" i="4"/>
  <c r="CL32" i="4"/>
  <c r="CH32" i="4"/>
  <c r="CG32" i="4"/>
  <c r="CC32" i="4"/>
  <c r="CB32" i="4"/>
  <c r="BZ32" i="4"/>
  <c r="BY32" i="4"/>
  <c r="BX32" i="4"/>
  <c r="BW32" i="4"/>
  <c r="BU32" i="4"/>
  <c r="BT32" i="4"/>
  <c r="BS32" i="4"/>
  <c r="BR32" i="4"/>
  <c r="BP32" i="4"/>
  <c r="BO32" i="4"/>
  <c r="BN32" i="4"/>
  <c r="BM32" i="4"/>
  <c r="BK32" i="4"/>
  <c r="BJ32" i="4"/>
  <c r="BI32" i="4"/>
  <c r="BH32" i="4"/>
  <c r="BF32" i="4"/>
  <c r="BD33" i="4" s="1"/>
  <c r="BI33" i="4" s="1"/>
  <c r="BN33" i="4" s="1"/>
  <c r="BS33" i="4" s="1"/>
  <c r="BX33" i="4" s="1"/>
  <c r="BE32" i="4"/>
  <c r="BD32" i="4"/>
  <c r="BC32" i="4"/>
  <c r="BG32" i="4" s="1"/>
  <c r="BB32" i="4"/>
  <c r="BB33" i="4" s="1"/>
  <c r="BF31" i="4"/>
  <c r="BK31" i="4" s="1"/>
  <c r="BP31" i="4" s="1"/>
  <c r="BU31" i="4" s="1"/>
  <c r="BZ31" i="4" s="1"/>
  <c r="CE31" i="4" s="1"/>
  <c r="CJ31" i="4" s="1"/>
  <c r="CO31" i="4" s="1"/>
  <c r="CL30" i="4"/>
  <c r="CG30" i="4"/>
  <c r="CB30" i="4"/>
  <c r="BW30" i="4"/>
  <c r="BR30" i="4"/>
  <c r="BM30" i="4"/>
  <c r="BH30" i="4"/>
  <c r="BG30" i="4"/>
  <c r="BD30" i="4"/>
  <c r="BC30" i="4"/>
  <c r="BE31" i="4" s="1"/>
  <c r="BB30" i="4"/>
  <c r="BB31" i="4" s="1"/>
  <c r="BF29" i="4"/>
  <c r="BK29" i="4" s="1"/>
  <c r="BP29" i="4" s="1"/>
  <c r="BU29" i="4" s="1"/>
  <c r="BZ29" i="4" s="1"/>
  <c r="CE29" i="4" s="1"/>
  <c r="CJ29" i="4" s="1"/>
  <c r="CO29" i="4" s="1"/>
  <c r="BD29" i="4"/>
  <c r="CL28" i="4"/>
  <c r="CG28" i="4"/>
  <c r="CB28" i="4"/>
  <c r="BW28" i="4"/>
  <c r="BR28" i="4"/>
  <c r="BM28" i="4"/>
  <c r="BH28" i="4"/>
  <c r="BC28" i="4"/>
  <c r="BG28" i="4" s="1"/>
  <c r="BB28" i="4"/>
  <c r="BB29" i="4" s="1"/>
  <c r="BQ27" i="4"/>
  <c r="BL27" i="4"/>
  <c r="AM27" i="4"/>
  <c r="AH27" i="4"/>
  <c r="AC27" i="4"/>
  <c r="X27" i="4"/>
  <c r="S27" i="4"/>
  <c r="S78" i="4" s="1"/>
  <c r="N27" i="4"/>
  <c r="I27" i="4"/>
  <c r="D27" i="4"/>
  <c r="BF18" i="4"/>
  <c r="BK18" i="4" s="1"/>
  <c r="BP18" i="4" s="1"/>
  <c r="BU18" i="4" s="1"/>
  <c r="BZ18" i="4" s="1"/>
  <c r="CE18" i="4" s="1"/>
  <c r="CJ18" i="4" s="1"/>
  <c r="CO18" i="4" s="1"/>
  <c r="CL17" i="4"/>
  <c r="CG17" i="4"/>
  <c r="CB17" i="4"/>
  <c r="BW17" i="4"/>
  <c r="BR17" i="4"/>
  <c r="BM17" i="4"/>
  <c r="BH17" i="4"/>
  <c r="BF17" i="4"/>
  <c r="BD18" i="4" s="1"/>
  <c r="BE17" i="4"/>
  <c r="BD17" i="4"/>
  <c r="BC17" i="4"/>
  <c r="BG17" i="4" s="1"/>
  <c r="J17" i="4" s="1"/>
  <c r="BB17" i="4"/>
  <c r="BB18" i="4" s="1"/>
  <c r="E17" i="4"/>
  <c r="BF16" i="4"/>
  <c r="BK16" i="4" s="1"/>
  <c r="BP16" i="4" s="1"/>
  <c r="BU16" i="4" s="1"/>
  <c r="BZ16" i="4" s="1"/>
  <c r="CE16" i="4" s="1"/>
  <c r="CJ16" i="4" s="1"/>
  <c r="CO16" i="4" s="1"/>
  <c r="E16" i="4"/>
  <c r="CL15" i="4"/>
  <c r="CG15" i="4"/>
  <c r="CB15" i="4"/>
  <c r="BW15" i="4"/>
  <c r="BR15" i="4"/>
  <c r="BM15" i="4"/>
  <c r="BH15" i="4"/>
  <c r="BD15" i="4"/>
  <c r="BC15" i="4"/>
  <c r="BB15" i="4"/>
  <c r="BF14" i="4"/>
  <c r="BK14" i="4" s="1"/>
  <c r="BP14" i="4" s="1"/>
  <c r="BU14" i="4" s="1"/>
  <c r="BZ14" i="4" s="1"/>
  <c r="CE14" i="4" s="1"/>
  <c r="CJ14" i="4" s="1"/>
  <c r="CO14" i="4" s="1"/>
  <c r="CL13" i="4"/>
  <c r="CG13" i="4"/>
  <c r="CB13" i="4"/>
  <c r="BW13" i="4"/>
  <c r="BR13" i="4"/>
  <c r="BM13" i="4"/>
  <c r="BH13" i="4"/>
  <c r="BD13" i="4"/>
  <c r="BC13" i="4"/>
  <c r="BB13" i="4"/>
  <c r="BB14" i="4" s="1"/>
  <c r="BF12" i="4"/>
  <c r="BK12" i="4" s="1"/>
  <c r="BP12" i="4" s="1"/>
  <c r="BU12" i="4" s="1"/>
  <c r="BZ12" i="4" s="1"/>
  <c r="CE12" i="4" s="1"/>
  <c r="CJ12" i="4" s="1"/>
  <c r="CO12" i="4" s="1"/>
  <c r="CM11" i="4"/>
  <c r="CL11" i="4"/>
  <c r="CH11" i="4"/>
  <c r="CG11" i="4"/>
  <c r="CC11" i="4"/>
  <c r="CB11" i="4"/>
  <c r="BZ11" i="4"/>
  <c r="BY11" i="4"/>
  <c r="BX11" i="4"/>
  <c r="BW11" i="4"/>
  <c r="BU11" i="4"/>
  <c r="BT11" i="4"/>
  <c r="BS11" i="4"/>
  <c r="BR11" i="4"/>
  <c r="BP11" i="4"/>
  <c r="BO11" i="4"/>
  <c r="BN11" i="4"/>
  <c r="BM11" i="4"/>
  <c r="BK11" i="4"/>
  <c r="BJ11" i="4"/>
  <c r="BI11" i="4"/>
  <c r="BH11" i="4"/>
  <c r="BF11" i="4"/>
  <c r="BD12" i="4" s="1"/>
  <c r="BI12" i="4" s="1"/>
  <c r="BN12" i="4" s="1"/>
  <c r="BS12" i="4" s="1"/>
  <c r="BX12" i="4" s="1"/>
  <c r="BE11" i="4"/>
  <c r="BD11" i="4"/>
  <c r="BC11" i="4"/>
  <c r="BB11" i="4"/>
  <c r="BB12" i="4" s="1"/>
  <c r="BP10" i="4"/>
  <c r="BU10" i="4" s="1"/>
  <c r="BZ10" i="4" s="1"/>
  <c r="CE10" i="4" s="1"/>
  <c r="CJ10" i="4" s="1"/>
  <c r="CO10" i="4" s="1"/>
  <c r="BF10" i="4"/>
  <c r="BK10" i="4" s="1"/>
  <c r="CL9" i="4"/>
  <c r="CG9" i="4"/>
  <c r="CB9" i="4"/>
  <c r="BW9" i="4"/>
  <c r="BR9" i="4"/>
  <c r="BM9" i="4"/>
  <c r="BH9" i="4"/>
  <c r="BF9" i="4"/>
  <c r="BD10" i="4" s="1"/>
  <c r="BD9" i="4"/>
  <c r="BC9" i="4"/>
  <c r="BE10" i="4" s="1"/>
  <c r="BB9" i="4"/>
  <c r="BB10" i="4" s="1"/>
  <c r="E9" i="4"/>
  <c r="BE9" i="4" s="1"/>
  <c r="BF8" i="4"/>
  <c r="BK8" i="4" s="1"/>
  <c r="BP8" i="4" s="1"/>
  <c r="BU8" i="4" s="1"/>
  <c r="BZ8" i="4" s="1"/>
  <c r="CE8" i="4" s="1"/>
  <c r="CJ8" i="4" s="1"/>
  <c r="CO8" i="4" s="1"/>
  <c r="BD8" i="4"/>
  <c r="CL7" i="4"/>
  <c r="CG7" i="4"/>
  <c r="CB7" i="4"/>
  <c r="BW7" i="4"/>
  <c r="BR7" i="4"/>
  <c r="BM7" i="4"/>
  <c r="BH7" i="4"/>
  <c r="BF7" i="4"/>
  <c r="BD7" i="4"/>
  <c r="BC16" i="4" s="1"/>
  <c r="BC7" i="4"/>
  <c r="BG7" i="4" s="1"/>
  <c r="BB7" i="4"/>
  <c r="BB8" i="4" s="1"/>
  <c r="E7" i="4"/>
  <c r="BE7" i="4" s="1"/>
  <c r="AM5" i="4"/>
  <c r="AH5" i="4"/>
  <c r="AC5" i="4"/>
  <c r="X5" i="4"/>
  <c r="S5" i="4"/>
  <c r="BQ76" i="4" s="1"/>
  <c r="N5" i="4"/>
  <c r="I5" i="4"/>
  <c r="D5" i="4"/>
  <c r="BB2" i="4"/>
  <c r="BG2" i="4" s="1"/>
  <c r="BL2" i="4" s="1"/>
  <c r="BQ2" i="4" s="1"/>
  <c r="BV2" i="4" s="1"/>
  <c r="CA2" i="4" s="1"/>
  <c r="CF2" i="4" s="1"/>
  <c r="CK2" i="4" s="1"/>
  <c r="I2" i="4"/>
  <c r="N2" i="4" s="1"/>
  <c r="S2" i="4" s="1"/>
  <c r="X2" i="4" s="1"/>
  <c r="AC2" i="4" s="1"/>
  <c r="AH2" i="4" s="1"/>
  <c r="AM2" i="4" s="1"/>
  <c r="AM103" i="3"/>
  <c r="AH103" i="3"/>
  <c r="AC103" i="3"/>
  <c r="X103" i="3"/>
  <c r="S103" i="3"/>
  <c r="N103" i="3"/>
  <c r="I103" i="3"/>
  <c r="D103" i="3"/>
  <c r="BF96" i="3"/>
  <c r="BK96" i="3" s="1"/>
  <c r="BP96" i="3" s="1"/>
  <c r="BU96" i="3" s="1"/>
  <c r="BZ96" i="3" s="1"/>
  <c r="CE96" i="3" s="1"/>
  <c r="CJ96" i="3" s="1"/>
  <c r="CO96" i="3" s="1"/>
  <c r="CM95" i="3"/>
  <c r="CL95" i="3"/>
  <c r="CH95" i="3"/>
  <c r="CG95" i="3"/>
  <c r="CC95" i="3"/>
  <c r="CB95" i="3"/>
  <c r="BX95" i="3"/>
  <c r="BW95" i="3"/>
  <c r="BS95" i="3"/>
  <c r="BR95" i="3"/>
  <c r="BN95" i="3"/>
  <c r="BM95" i="3"/>
  <c r="BI95" i="3"/>
  <c r="BH95" i="3"/>
  <c r="BD95" i="3"/>
  <c r="BC95" i="3"/>
  <c r="BB95" i="3"/>
  <c r="E96" i="3" s="1"/>
  <c r="E95" i="3"/>
  <c r="BF94" i="3"/>
  <c r="BK94" i="3" s="1"/>
  <c r="BP94" i="3" s="1"/>
  <c r="BU94" i="3" s="1"/>
  <c r="BZ94" i="3" s="1"/>
  <c r="CE94" i="3" s="1"/>
  <c r="CJ94" i="3" s="1"/>
  <c r="CO94" i="3" s="1"/>
  <c r="CM93" i="3"/>
  <c r="CL93" i="3"/>
  <c r="CH93" i="3"/>
  <c r="CG93" i="3"/>
  <c r="CC93" i="3"/>
  <c r="CB93" i="3"/>
  <c r="BX93" i="3"/>
  <c r="BW93" i="3"/>
  <c r="BS93" i="3"/>
  <c r="BR93" i="3"/>
  <c r="BN93" i="3"/>
  <c r="BM93" i="3"/>
  <c r="BI93" i="3"/>
  <c r="BH93" i="3"/>
  <c r="BD93" i="3"/>
  <c r="BC93" i="3"/>
  <c r="BB93" i="3"/>
  <c r="BB94" i="3" s="1"/>
  <c r="E93" i="3"/>
  <c r="BK92" i="3"/>
  <c r="BP92" i="3" s="1"/>
  <c r="BU92" i="3" s="1"/>
  <c r="BZ92" i="3" s="1"/>
  <c r="CE92" i="3" s="1"/>
  <c r="CJ92" i="3" s="1"/>
  <c r="CO92" i="3" s="1"/>
  <c r="BF92" i="3"/>
  <c r="CM91" i="3"/>
  <c r="CL91" i="3"/>
  <c r="CH91" i="3"/>
  <c r="CG91" i="3"/>
  <c r="CC91" i="3"/>
  <c r="CB91" i="3"/>
  <c r="BX91" i="3"/>
  <c r="BW91" i="3"/>
  <c r="BS91" i="3"/>
  <c r="BR91" i="3"/>
  <c r="BN91" i="3"/>
  <c r="BM91" i="3"/>
  <c r="BI91" i="3"/>
  <c r="BH91" i="3"/>
  <c r="BJ92" i="3" s="1"/>
  <c r="BO92" i="3" s="1"/>
  <c r="BD91" i="3"/>
  <c r="BC91" i="3"/>
  <c r="BE92" i="3" s="1"/>
  <c r="BB91" i="3"/>
  <c r="BB92" i="3" s="1"/>
  <c r="E91" i="3"/>
  <c r="BF90" i="3"/>
  <c r="BK90" i="3" s="1"/>
  <c r="BP90" i="3" s="1"/>
  <c r="BU90" i="3" s="1"/>
  <c r="BZ90" i="3" s="1"/>
  <c r="CE90" i="3" s="1"/>
  <c r="CJ90" i="3" s="1"/>
  <c r="CO90" i="3" s="1"/>
  <c r="CM89" i="3"/>
  <c r="CL89" i="3"/>
  <c r="CH89" i="3"/>
  <c r="CG89" i="3"/>
  <c r="CC89" i="3"/>
  <c r="CB89" i="3"/>
  <c r="BX89" i="3"/>
  <c r="BW89" i="3"/>
  <c r="BS89" i="3"/>
  <c r="BR89" i="3"/>
  <c r="BN89" i="3"/>
  <c r="BM89" i="3"/>
  <c r="BI89" i="3"/>
  <c r="BH89" i="3"/>
  <c r="BD89" i="3"/>
  <c r="BC89" i="3"/>
  <c r="BE90" i="3" s="1"/>
  <c r="BJ90" i="3" s="1"/>
  <c r="BO90" i="3" s="1"/>
  <c r="BB89" i="3"/>
  <c r="BB90" i="3" s="1"/>
  <c r="BK88" i="3"/>
  <c r="BP88" i="3" s="1"/>
  <c r="BU88" i="3" s="1"/>
  <c r="BZ88" i="3" s="1"/>
  <c r="CE88" i="3" s="1"/>
  <c r="CJ88" i="3" s="1"/>
  <c r="CO88" i="3" s="1"/>
  <c r="BF88" i="3"/>
  <c r="BD88" i="3"/>
  <c r="CL87" i="3"/>
  <c r="CG87" i="3"/>
  <c r="CB87" i="3"/>
  <c r="BW87" i="3"/>
  <c r="BR87" i="3"/>
  <c r="BM87" i="3"/>
  <c r="BH87" i="3"/>
  <c r="BC87" i="3"/>
  <c r="BE88" i="3" s="1"/>
  <c r="BB87" i="3"/>
  <c r="BB88" i="3" s="1"/>
  <c r="E87" i="3"/>
  <c r="BG86" i="3"/>
  <c r="AM86" i="3"/>
  <c r="CK86" i="3" s="1"/>
  <c r="AH86" i="3"/>
  <c r="CF86" i="3" s="1"/>
  <c r="AC86" i="3"/>
  <c r="CA86" i="3" s="1"/>
  <c r="X86" i="3"/>
  <c r="BV86" i="3" s="1"/>
  <c r="S86" i="3"/>
  <c r="BQ86" i="3" s="1"/>
  <c r="N86" i="3"/>
  <c r="BL86" i="3" s="1"/>
  <c r="I86" i="3"/>
  <c r="D86" i="3"/>
  <c r="BB86" i="3" s="1"/>
  <c r="BK85" i="3"/>
  <c r="BP85" i="3" s="1"/>
  <c r="BU85" i="3" s="1"/>
  <c r="BZ85" i="3" s="1"/>
  <c r="CE85" i="3" s="1"/>
  <c r="CJ85" i="3" s="1"/>
  <c r="CO85" i="3" s="1"/>
  <c r="BF85" i="3"/>
  <c r="BF83" i="3"/>
  <c r="BK83" i="3" s="1"/>
  <c r="BP83" i="3" s="1"/>
  <c r="BU83" i="3" s="1"/>
  <c r="BZ83" i="3" s="1"/>
  <c r="CE83" i="3" s="1"/>
  <c r="CJ83" i="3" s="1"/>
  <c r="CO83" i="3" s="1"/>
  <c r="BS81" i="3"/>
  <c r="BX81" i="3" s="1"/>
  <c r="BP81" i="3"/>
  <c r="BU81" i="3" s="1"/>
  <c r="BZ81" i="3" s="1"/>
  <c r="CE81" i="3" s="1"/>
  <c r="CJ81" i="3" s="1"/>
  <c r="CO81" i="3" s="1"/>
  <c r="BF81" i="3"/>
  <c r="BK81" i="3" s="1"/>
  <c r="CM80" i="3"/>
  <c r="CL80" i="3"/>
  <c r="CH80" i="3"/>
  <c r="CG80" i="3"/>
  <c r="CC80" i="3"/>
  <c r="CB80" i="3"/>
  <c r="BZ80" i="3"/>
  <c r="BY80" i="3"/>
  <c r="BX80" i="3"/>
  <c r="BW80" i="3"/>
  <c r="BU80" i="3"/>
  <c r="BT80" i="3"/>
  <c r="BS80" i="3"/>
  <c r="BR80" i="3"/>
  <c r="BP80" i="3"/>
  <c r="BO80" i="3"/>
  <c r="BN80" i="3"/>
  <c r="BM80" i="3"/>
  <c r="BK80" i="3"/>
  <c r="BJ80" i="3"/>
  <c r="BI80" i="3"/>
  <c r="BH80" i="3"/>
  <c r="BF80" i="3"/>
  <c r="BD81" i="3" s="1"/>
  <c r="BI81" i="3" s="1"/>
  <c r="BN81" i="3" s="1"/>
  <c r="BE80" i="3"/>
  <c r="BD80" i="3"/>
  <c r="BC80" i="3"/>
  <c r="BB80" i="3"/>
  <c r="BB81" i="3" s="1"/>
  <c r="BF79" i="3"/>
  <c r="BK79" i="3" s="1"/>
  <c r="BP79" i="3" s="1"/>
  <c r="BU79" i="3" s="1"/>
  <c r="BZ79" i="3" s="1"/>
  <c r="CE79" i="3" s="1"/>
  <c r="CJ79" i="3" s="1"/>
  <c r="CO79" i="3" s="1"/>
  <c r="CM78" i="3"/>
  <c r="CL78" i="3"/>
  <c r="CH78" i="3"/>
  <c r="CG78" i="3"/>
  <c r="CC78" i="3"/>
  <c r="CB78" i="3"/>
  <c r="BZ78" i="3"/>
  <c r="BY78" i="3"/>
  <c r="BX78" i="3"/>
  <c r="BW78" i="3"/>
  <c r="BU78" i="3"/>
  <c r="BT78" i="3"/>
  <c r="BS78" i="3"/>
  <c r="BR78" i="3"/>
  <c r="BP78" i="3"/>
  <c r="BO78" i="3"/>
  <c r="BN78" i="3"/>
  <c r="BM78" i="3"/>
  <c r="BK78" i="3"/>
  <c r="BJ78" i="3"/>
  <c r="BI78" i="3"/>
  <c r="BH78" i="3"/>
  <c r="BF78" i="3"/>
  <c r="BD79" i="3" s="1"/>
  <c r="BE78" i="3"/>
  <c r="BD78" i="3"/>
  <c r="BC78" i="3"/>
  <c r="BB78" i="3"/>
  <c r="BB79" i="3" s="1"/>
  <c r="CE77" i="3"/>
  <c r="CJ77" i="3" s="1"/>
  <c r="CO77" i="3" s="1"/>
  <c r="BF77" i="3"/>
  <c r="BK77" i="3" s="1"/>
  <c r="BP77" i="3" s="1"/>
  <c r="BU77" i="3" s="1"/>
  <c r="BZ77" i="3" s="1"/>
  <c r="BE77" i="3"/>
  <c r="CM76" i="3"/>
  <c r="CL76" i="3"/>
  <c r="CH76" i="3"/>
  <c r="CG76" i="3"/>
  <c r="CC76" i="3"/>
  <c r="CB76" i="3"/>
  <c r="BZ76" i="3"/>
  <c r="BY76" i="3"/>
  <c r="BX76" i="3"/>
  <c r="BW76" i="3"/>
  <c r="BU76" i="3"/>
  <c r="BT76" i="3"/>
  <c r="BS76" i="3"/>
  <c r="BR76" i="3"/>
  <c r="BP76" i="3"/>
  <c r="BO76" i="3"/>
  <c r="BN76" i="3"/>
  <c r="BM76" i="3"/>
  <c r="BK76" i="3"/>
  <c r="BJ76" i="3"/>
  <c r="BI76" i="3"/>
  <c r="BH76" i="3"/>
  <c r="BJ77" i="3" s="1"/>
  <c r="BO77" i="3" s="1"/>
  <c r="BF76" i="3"/>
  <c r="BD77" i="3" s="1"/>
  <c r="BE76" i="3"/>
  <c r="BD76" i="3"/>
  <c r="BC76" i="3"/>
  <c r="BG76" i="3" s="1"/>
  <c r="BB76" i="3"/>
  <c r="BB77" i="3" s="1"/>
  <c r="BU75" i="3"/>
  <c r="BZ75" i="3" s="1"/>
  <c r="CE75" i="3" s="1"/>
  <c r="CJ75" i="3" s="1"/>
  <c r="CO75" i="3" s="1"/>
  <c r="BK75" i="3"/>
  <c r="BP75" i="3" s="1"/>
  <c r="BF75" i="3"/>
  <c r="BD75" i="3"/>
  <c r="CM74" i="3"/>
  <c r="CL74" i="3"/>
  <c r="CH74" i="3"/>
  <c r="CG74" i="3"/>
  <c r="CC74" i="3"/>
  <c r="CB74" i="3"/>
  <c r="BX74" i="3"/>
  <c r="BW74" i="3"/>
  <c r="BS74" i="3"/>
  <c r="BR74" i="3"/>
  <c r="BN74" i="3"/>
  <c r="BM74" i="3"/>
  <c r="BK74" i="3"/>
  <c r="BJ74" i="3"/>
  <c r="BI74" i="3"/>
  <c r="BH74" i="3"/>
  <c r="BF74" i="3"/>
  <c r="BE74" i="3"/>
  <c r="BD74" i="3"/>
  <c r="BC74" i="3"/>
  <c r="BE75" i="3" s="1"/>
  <c r="BB74" i="3"/>
  <c r="BB75" i="3" s="1"/>
  <c r="BF73" i="3"/>
  <c r="BK73" i="3" s="1"/>
  <c r="BP73" i="3" s="1"/>
  <c r="BU73" i="3" s="1"/>
  <c r="BZ73" i="3" s="1"/>
  <c r="CE73" i="3" s="1"/>
  <c r="CJ73" i="3" s="1"/>
  <c r="CO73" i="3" s="1"/>
  <c r="CL72" i="3"/>
  <c r="CG72" i="3"/>
  <c r="CB72" i="3"/>
  <c r="BW72" i="3"/>
  <c r="BR72" i="3"/>
  <c r="BM72" i="3"/>
  <c r="BH72" i="3"/>
  <c r="BD72" i="3"/>
  <c r="BC72" i="3"/>
  <c r="BB72" i="3"/>
  <c r="BB73" i="3" s="1"/>
  <c r="E72" i="3"/>
  <c r="BF72" i="3" s="1"/>
  <c r="BD73" i="3" s="1"/>
  <c r="BK71" i="3"/>
  <c r="BP71" i="3" s="1"/>
  <c r="BU71" i="3" s="1"/>
  <c r="BZ71" i="3" s="1"/>
  <c r="CE71" i="3" s="1"/>
  <c r="CJ71" i="3" s="1"/>
  <c r="CO71" i="3" s="1"/>
  <c r="BF71" i="3"/>
  <c r="BD71" i="3"/>
  <c r="CL70" i="3"/>
  <c r="CG70" i="3"/>
  <c r="CB70" i="3"/>
  <c r="BW70" i="3"/>
  <c r="BR70" i="3"/>
  <c r="BM70" i="3"/>
  <c r="BH70" i="3"/>
  <c r="BJ71" i="3" s="1"/>
  <c r="BC70" i="3"/>
  <c r="BE71" i="3" s="1"/>
  <c r="BB70" i="3"/>
  <c r="BB71" i="3" s="1"/>
  <c r="E70" i="3"/>
  <c r="BF70" i="3" s="1"/>
  <c r="AM69" i="3"/>
  <c r="CK69" i="3" s="1"/>
  <c r="AH69" i="3"/>
  <c r="CF69" i="3" s="1"/>
  <c r="AC69" i="3"/>
  <c r="CA69" i="3" s="1"/>
  <c r="X69" i="3"/>
  <c r="BV69" i="3" s="1"/>
  <c r="S69" i="3"/>
  <c r="BQ69" i="3" s="1"/>
  <c r="N69" i="3"/>
  <c r="BL69" i="3" s="1"/>
  <c r="I69" i="3"/>
  <c r="BG69" i="3" s="1"/>
  <c r="D69" i="3"/>
  <c r="BB69" i="3" s="1"/>
  <c r="BF58" i="3"/>
  <c r="BK58" i="3" s="1"/>
  <c r="BP58" i="3" s="1"/>
  <c r="BU58" i="3" s="1"/>
  <c r="BZ58" i="3" s="1"/>
  <c r="CE58" i="3" s="1"/>
  <c r="CJ58" i="3" s="1"/>
  <c r="CO58" i="3" s="1"/>
  <c r="CM57" i="3"/>
  <c r="CL57" i="3"/>
  <c r="CH57" i="3"/>
  <c r="CG57" i="3"/>
  <c r="CC57" i="3"/>
  <c r="CB57" i="3"/>
  <c r="BZ57" i="3"/>
  <c r="BY57" i="3"/>
  <c r="BX57" i="3"/>
  <c r="BW57" i="3"/>
  <c r="BU57" i="3"/>
  <c r="BT57" i="3"/>
  <c r="BS57" i="3"/>
  <c r="BR57" i="3"/>
  <c r="BP57" i="3"/>
  <c r="BO57" i="3"/>
  <c r="BN57" i="3"/>
  <c r="BM57" i="3"/>
  <c r="BK57" i="3"/>
  <c r="BJ57" i="3"/>
  <c r="BI57" i="3"/>
  <c r="BH57" i="3"/>
  <c r="BF57" i="3"/>
  <c r="BD58" i="3" s="1"/>
  <c r="BI58" i="3" s="1"/>
  <c r="BN58" i="3" s="1"/>
  <c r="BE57" i="3"/>
  <c r="BD57" i="3"/>
  <c r="BC57" i="3"/>
  <c r="BB57" i="3"/>
  <c r="BB58" i="3" s="1"/>
  <c r="BF56" i="3"/>
  <c r="BK56" i="3" s="1"/>
  <c r="BP56" i="3" s="1"/>
  <c r="BU56" i="3" s="1"/>
  <c r="BZ56" i="3" s="1"/>
  <c r="CE56" i="3" s="1"/>
  <c r="CJ56" i="3" s="1"/>
  <c r="CO56" i="3" s="1"/>
  <c r="CL55" i="3"/>
  <c r="CG55" i="3"/>
  <c r="CB55" i="3"/>
  <c r="BW55" i="3"/>
  <c r="BR55" i="3"/>
  <c r="BM55" i="3"/>
  <c r="BH55" i="3"/>
  <c r="BD55" i="3"/>
  <c r="BC55" i="3"/>
  <c r="BG55" i="3" s="1"/>
  <c r="BB55" i="3"/>
  <c r="E55" i="3"/>
  <c r="BF55" i="3" s="1"/>
  <c r="BD56" i="3" s="1"/>
  <c r="BI55" i="3" s="1"/>
  <c r="BF54" i="3"/>
  <c r="BK54" i="3" s="1"/>
  <c r="BP54" i="3" s="1"/>
  <c r="BU54" i="3" s="1"/>
  <c r="BZ54" i="3" s="1"/>
  <c r="CE54" i="3" s="1"/>
  <c r="CJ54" i="3" s="1"/>
  <c r="CO54" i="3" s="1"/>
  <c r="BD54" i="3"/>
  <c r="CL53" i="3"/>
  <c r="CG53" i="3"/>
  <c r="CB53" i="3"/>
  <c r="BW53" i="3"/>
  <c r="BR53" i="3"/>
  <c r="BM53" i="3"/>
  <c r="BH53" i="3"/>
  <c r="BC53" i="3"/>
  <c r="BB53" i="3"/>
  <c r="BB54" i="3" s="1"/>
  <c r="BL52" i="3"/>
  <c r="AM52" i="3"/>
  <c r="CK52" i="3" s="1"/>
  <c r="AH52" i="3"/>
  <c r="CF52" i="3" s="1"/>
  <c r="AC52" i="3"/>
  <c r="CA52" i="3" s="1"/>
  <c r="X52" i="3"/>
  <c r="BV52" i="3" s="1"/>
  <c r="S52" i="3"/>
  <c r="BQ52" i="3" s="1"/>
  <c r="N52" i="3"/>
  <c r="I52" i="3"/>
  <c r="BG52" i="3" s="1"/>
  <c r="D52" i="3"/>
  <c r="BB52" i="3" s="1"/>
  <c r="CJ39" i="3"/>
  <c r="CO39" i="3" s="1"/>
  <c r="BK39" i="3"/>
  <c r="BP39" i="3" s="1"/>
  <c r="BU39" i="3" s="1"/>
  <c r="BZ39" i="3" s="1"/>
  <c r="CE39" i="3" s="1"/>
  <c r="BF39" i="3"/>
  <c r="CM38" i="3"/>
  <c r="CL38" i="3"/>
  <c r="CH38" i="3"/>
  <c r="CG38" i="3"/>
  <c r="CC38" i="3"/>
  <c r="CB38" i="3"/>
  <c r="BX38" i="3"/>
  <c r="BW38" i="3"/>
  <c r="BS38" i="3"/>
  <c r="BR38" i="3"/>
  <c r="BN38" i="3"/>
  <c r="BM38" i="3"/>
  <c r="BI38" i="3"/>
  <c r="BH38" i="3"/>
  <c r="BD38" i="3"/>
  <c r="BC38" i="3"/>
  <c r="BB38" i="3"/>
  <c r="BB39" i="3" s="1"/>
  <c r="E38" i="3"/>
  <c r="BF38" i="3" s="1"/>
  <c r="BD39" i="3" s="1"/>
  <c r="BF37" i="3"/>
  <c r="BK37" i="3" s="1"/>
  <c r="BP37" i="3" s="1"/>
  <c r="BU37" i="3" s="1"/>
  <c r="BZ37" i="3" s="1"/>
  <c r="CE37" i="3" s="1"/>
  <c r="CJ37" i="3" s="1"/>
  <c r="CO37" i="3" s="1"/>
  <c r="CL36" i="3"/>
  <c r="CG36" i="3"/>
  <c r="CB36" i="3"/>
  <c r="BW36" i="3"/>
  <c r="BU36" i="3"/>
  <c r="BT36" i="3"/>
  <c r="BR36" i="3"/>
  <c r="BP36" i="3"/>
  <c r="BO36" i="3"/>
  <c r="BM36" i="3"/>
  <c r="BK36" i="3"/>
  <c r="BJ36" i="3"/>
  <c r="BH36" i="3"/>
  <c r="BF36" i="3"/>
  <c r="BD37" i="3" s="1"/>
  <c r="BI37" i="3" s="1"/>
  <c r="BE36" i="3"/>
  <c r="BD36" i="3"/>
  <c r="BC36" i="3"/>
  <c r="BE37" i="3" s="1"/>
  <c r="BB36" i="3"/>
  <c r="BB37" i="3" s="1"/>
  <c r="BF35" i="3"/>
  <c r="BK35" i="3" s="1"/>
  <c r="BP35" i="3" s="1"/>
  <c r="BU35" i="3" s="1"/>
  <c r="BZ35" i="3" s="1"/>
  <c r="CE35" i="3" s="1"/>
  <c r="CJ35" i="3" s="1"/>
  <c r="CO35" i="3" s="1"/>
  <c r="BD35" i="3"/>
  <c r="CL34" i="3"/>
  <c r="CG34" i="3"/>
  <c r="CB34" i="3"/>
  <c r="BW34" i="3"/>
  <c r="BR34" i="3"/>
  <c r="BM34" i="3"/>
  <c r="BH34" i="3"/>
  <c r="BF34" i="3"/>
  <c r="BE34" i="3"/>
  <c r="BC34" i="3"/>
  <c r="BB34" i="3"/>
  <c r="BB35" i="3" s="1"/>
  <c r="BF33" i="3"/>
  <c r="BK33" i="3" s="1"/>
  <c r="BP33" i="3" s="1"/>
  <c r="BU33" i="3" s="1"/>
  <c r="BZ33" i="3" s="1"/>
  <c r="CE33" i="3" s="1"/>
  <c r="CJ33" i="3" s="1"/>
  <c r="CO33" i="3" s="1"/>
  <c r="CL32" i="3"/>
  <c r="CG32" i="3"/>
  <c r="CB32" i="3"/>
  <c r="BW32" i="3"/>
  <c r="BR32" i="3"/>
  <c r="BM32" i="3"/>
  <c r="BH32" i="3"/>
  <c r="BD32" i="3"/>
  <c r="BC32" i="3"/>
  <c r="BB32" i="3"/>
  <c r="E33" i="3" s="1"/>
  <c r="BF31" i="3"/>
  <c r="BK31" i="3" s="1"/>
  <c r="BP31" i="3" s="1"/>
  <c r="BU31" i="3" s="1"/>
  <c r="BZ31" i="3" s="1"/>
  <c r="CE31" i="3" s="1"/>
  <c r="CJ31" i="3" s="1"/>
  <c r="CO31" i="3" s="1"/>
  <c r="BD31" i="3"/>
  <c r="CL30" i="3"/>
  <c r="CG30" i="3"/>
  <c r="CB30" i="3"/>
  <c r="BW30" i="3"/>
  <c r="BR30" i="3"/>
  <c r="BM30" i="3"/>
  <c r="BH30" i="3"/>
  <c r="BC30" i="3"/>
  <c r="BB30" i="3"/>
  <c r="BB31" i="3" s="1"/>
  <c r="CK29" i="3"/>
  <c r="AM29" i="3"/>
  <c r="AH29" i="3"/>
  <c r="AC29" i="3"/>
  <c r="X29" i="3"/>
  <c r="X105" i="3" s="1"/>
  <c r="S29" i="3"/>
  <c r="N29" i="3"/>
  <c r="I29" i="3"/>
  <c r="D29" i="3"/>
  <c r="BK18" i="3"/>
  <c r="BP18" i="3" s="1"/>
  <c r="BU18" i="3" s="1"/>
  <c r="BZ18" i="3" s="1"/>
  <c r="CE18" i="3" s="1"/>
  <c r="CJ18" i="3" s="1"/>
  <c r="CO18" i="3" s="1"/>
  <c r="BF18" i="3"/>
  <c r="CL17" i="3"/>
  <c r="CG17" i="3"/>
  <c r="CB17" i="3"/>
  <c r="BW17" i="3"/>
  <c r="BR17" i="3"/>
  <c r="BM17" i="3"/>
  <c r="BH17" i="3"/>
  <c r="BD17" i="3"/>
  <c r="BC17" i="3"/>
  <c r="BB17" i="3"/>
  <c r="BK16" i="3"/>
  <c r="BP16" i="3" s="1"/>
  <c r="BU16" i="3" s="1"/>
  <c r="BZ16" i="3" s="1"/>
  <c r="CE16" i="3" s="1"/>
  <c r="CJ16" i="3" s="1"/>
  <c r="CO16" i="3" s="1"/>
  <c r="BF16" i="3"/>
  <c r="CL15" i="3"/>
  <c r="CG15" i="3"/>
  <c r="CB15" i="3"/>
  <c r="BW15" i="3"/>
  <c r="BR15" i="3"/>
  <c r="BM15" i="3"/>
  <c r="BH15" i="3"/>
  <c r="BD15" i="3"/>
  <c r="BC15" i="3"/>
  <c r="BB15" i="3"/>
  <c r="BB16" i="3" s="1"/>
  <c r="BK14" i="3"/>
  <c r="BP14" i="3" s="1"/>
  <c r="BU14" i="3" s="1"/>
  <c r="BZ14" i="3" s="1"/>
  <c r="CE14" i="3" s="1"/>
  <c r="CJ14" i="3" s="1"/>
  <c r="CO14" i="3" s="1"/>
  <c r="BF14" i="3"/>
  <c r="CL13" i="3"/>
  <c r="CG13" i="3"/>
  <c r="CB13" i="3"/>
  <c r="BW13" i="3"/>
  <c r="BR13" i="3"/>
  <c r="BM13" i="3"/>
  <c r="BH13" i="3"/>
  <c r="BD13" i="3"/>
  <c r="BC13" i="3"/>
  <c r="BB13" i="3"/>
  <c r="E14" i="3" s="1"/>
  <c r="BF12" i="3"/>
  <c r="BK12" i="3" s="1"/>
  <c r="BP12" i="3" s="1"/>
  <c r="BU12" i="3" s="1"/>
  <c r="BZ12" i="3" s="1"/>
  <c r="CE12" i="3" s="1"/>
  <c r="CJ12" i="3" s="1"/>
  <c r="CO12" i="3" s="1"/>
  <c r="CM11" i="3"/>
  <c r="CL11" i="3"/>
  <c r="CH11" i="3"/>
  <c r="CG11" i="3"/>
  <c r="CC11" i="3"/>
  <c r="CB11" i="3"/>
  <c r="BZ11" i="3"/>
  <c r="BY11" i="3"/>
  <c r="BX11" i="3"/>
  <c r="BW11" i="3"/>
  <c r="BU11" i="3"/>
  <c r="BT11" i="3"/>
  <c r="BS11" i="3"/>
  <c r="BR11" i="3"/>
  <c r="BP11" i="3"/>
  <c r="BO11" i="3"/>
  <c r="BN11" i="3"/>
  <c r="BM11" i="3"/>
  <c r="BK11" i="3"/>
  <c r="BJ11" i="3"/>
  <c r="BI11" i="3"/>
  <c r="BH11" i="3"/>
  <c r="BJ12" i="3" s="1"/>
  <c r="BF11" i="3"/>
  <c r="BD12" i="3" s="1"/>
  <c r="BE11" i="3"/>
  <c r="BD11" i="3"/>
  <c r="BC11" i="3"/>
  <c r="BE12" i="3" s="1"/>
  <c r="BB11" i="3"/>
  <c r="BB12" i="3" s="1"/>
  <c r="BP10" i="3"/>
  <c r="BU10" i="3" s="1"/>
  <c r="BZ10" i="3" s="1"/>
  <c r="CE10" i="3" s="1"/>
  <c r="CJ10" i="3" s="1"/>
  <c r="CO10" i="3" s="1"/>
  <c r="BF10" i="3"/>
  <c r="BK10" i="3" s="1"/>
  <c r="CL9" i="3"/>
  <c r="CG9" i="3"/>
  <c r="CB9" i="3"/>
  <c r="BW9" i="3"/>
  <c r="BR9" i="3"/>
  <c r="BM9" i="3"/>
  <c r="BH9" i="3"/>
  <c r="BD9" i="3"/>
  <c r="BC9" i="3"/>
  <c r="BE10" i="3" s="1"/>
  <c r="BB9" i="3"/>
  <c r="BB10" i="3" s="1"/>
  <c r="E9" i="3"/>
  <c r="BE9" i="3" s="1"/>
  <c r="BF8" i="3"/>
  <c r="BK8" i="3" s="1"/>
  <c r="BP8" i="3" s="1"/>
  <c r="BU8" i="3" s="1"/>
  <c r="BZ8" i="3" s="1"/>
  <c r="CE8" i="3" s="1"/>
  <c r="CJ8" i="3" s="1"/>
  <c r="CO8" i="3" s="1"/>
  <c r="BD8" i="3"/>
  <c r="CL7" i="3"/>
  <c r="CG7" i="3"/>
  <c r="CB7" i="3"/>
  <c r="BW7" i="3"/>
  <c r="BR7" i="3"/>
  <c r="BM7" i="3"/>
  <c r="BH7" i="3"/>
  <c r="BJ8" i="3" s="1"/>
  <c r="BC7" i="3"/>
  <c r="BE8" i="3" s="1"/>
  <c r="BB7" i="3"/>
  <c r="BB8" i="3" s="1"/>
  <c r="AM5" i="3"/>
  <c r="AH5" i="3"/>
  <c r="AC5" i="3"/>
  <c r="X5" i="3"/>
  <c r="S5" i="3"/>
  <c r="N5" i="3"/>
  <c r="BL103" i="3" s="1"/>
  <c r="I5" i="3"/>
  <c r="D5" i="3"/>
  <c r="BV2" i="3"/>
  <c r="CA2" i="3" s="1"/>
  <c r="CF2" i="3" s="1"/>
  <c r="CK2" i="3" s="1"/>
  <c r="BB2" i="3"/>
  <c r="BG2" i="3" s="1"/>
  <c r="BL2" i="3" s="1"/>
  <c r="BQ2" i="3" s="1"/>
  <c r="X2" i="3"/>
  <c r="AC2" i="3" s="1"/>
  <c r="AH2" i="3" s="1"/>
  <c r="AM2" i="3" s="1"/>
  <c r="I2" i="3"/>
  <c r="N2" i="3" s="1"/>
  <c r="S2" i="3" s="1"/>
  <c r="AM83" i="2"/>
  <c r="AH83" i="2"/>
  <c r="AC83" i="2"/>
  <c r="X83" i="2"/>
  <c r="S83" i="2"/>
  <c r="BQ83" i="2" s="1"/>
  <c r="N83" i="2"/>
  <c r="I83" i="2"/>
  <c r="D83" i="2"/>
  <c r="BF76" i="2"/>
  <c r="BK76" i="2" s="1"/>
  <c r="BP76" i="2" s="1"/>
  <c r="BU76" i="2" s="1"/>
  <c r="BZ76" i="2" s="1"/>
  <c r="CE76" i="2" s="1"/>
  <c r="CJ76" i="2" s="1"/>
  <c r="CO76" i="2" s="1"/>
  <c r="CM75" i="2"/>
  <c r="CL75" i="2"/>
  <c r="CH75" i="2"/>
  <c r="CG75" i="2"/>
  <c r="CC75" i="2"/>
  <c r="CB75" i="2"/>
  <c r="BX75" i="2"/>
  <c r="BW75" i="2"/>
  <c r="BS75" i="2"/>
  <c r="BR75" i="2"/>
  <c r="BN75" i="2"/>
  <c r="BM75" i="2"/>
  <c r="BI75" i="2"/>
  <c r="BH75" i="2"/>
  <c r="BD75" i="2"/>
  <c r="BC75" i="2"/>
  <c r="BE76" i="2" s="1"/>
  <c r="BB75" i="2"/>
  <c r="BF74" i="2"/>
  <c r="BK74" i="2" s="1"/>
  <c r="BP74" i="2" s="1"/>
  <c r="BU74" i="2" s="1"/>
  <c r="BZ74" i="2" s="1"/>
  <c r="CE74" i="2" s="1"/>
  <c r="CJ74" i="2" s="1"/>
  <c r="CO74" i="2" s="1"/>
  <c r="CM73" i="2"/>
  <c r="CL73" i="2"/>
  <c r="CH73" i="2"/>
  <c r="CG73" i="2"/>
  <c r="CC73" i="2"/>
  <c r="CB73" i="2"/>
  <c r="BX73" i="2"/>
  <c r="BW73" i="2"/>
  <c r="BS73" i="2"/>
  <c r="BR73" i="2"/>
  <c r="BN73" i="2"/>
  <c r="BM73" i="2"/>
  <c r="BI73" i="2"/>
  <c r="BH73" i="2"/>
  <c r="BD73" i="2"/>
  <c r="BC73" i="2"/>
  <c r="BE74" i="2" s="1"/>
  <c r="BB73" i="2"/>
  <c r="BG73" i="2" s="1"/>
  <c r="BL73" i="2" s="1"/>
  <c r="BK72" i="2"/>
  <c r="BP72" i="2" s="1"/>
  <c r="BU72" i="2" s="1"/>
  <c r="BZ72" i="2" s="1"/>
  <c r="CE72" i="2" s="1"/>
  <c r="CJ72" i="2" s="1"/>
  <c r="CO72" i="2" s="1"/>
  <c r="BF72" i="2"/>
  <c r="BD72" i="2"/>
  <c r="CL71" i="2"/>
  <c r="CG71" i="2"/>
  <c r="CB71" i="2"/>
  <c r="BW71" i="2"/>
  <c r="BR71" i="2"/>
  <c r="BM71" i="2"/>
  <c r="BH71" i="2"/>
  <c r="BC71" i="2"/>
  <c r="BE72" i="2" s="1"/>
  <c r="BB71" i="2"/>
  <c r="BB72" i="2" s="1"/>
  <c r="E71" i="2"/>
  <c r="AM70" i="2"/>
  <c r="CK70" i="2" s="1"/>
  <c r="AH70" i="2"/>
  <c r="CF70" i="2" s="1"/>
  <c r="AC70" i="2"/>
  <c r="CA70" i="2" s="1"/>
  <c r="X70" i="2"/>
  <c r="BV70" i="2" s="1"/>
  <c r="S70" i="2"/>
  <c r="BQ70" i="2" s="1"/>
  <c r="N70" i="2"/>
  <c r="BL70" i="2" s="1"/>
  <c r="I70" i="2"/>
  <c r="BG70" i="2" s="1"/>
  <c r="D70" i="2"/>
  <c r="BB70" i="2" s="1"/>
  <c r="BF69" i="2"/>
  <c r="BK69" i="2" s="1"/>
  <c r="BP69" i="2" s="1"/>
  <c r="BU69" i="2" s="1"/>
  <c r="BZ69" i="2" s="1"/>
  <c r="CE69" i="2" s="1"/>
  <c r="CJ69" i="2" s="1"/>
  <c r="CO69" i="2" s="1"/>
  <c r="CL68" i="2"/>
  <c r="CG68" i="2"/>
  <c r="CB68" i="2"/>
  <c r="BW68" i="2"/>
  <c r="BR68" i="2"/>
  <c r="BM68" i="2"/>
  <c r="BH68" i="2"/>
  <c r="BD68" i="2"/>
  <c r="BC68" i="2"/>
  <c r="BE69" i="2" s="1"/>
  <c r="BJ69" i="2" s="1"/>
  <c r="BO69" i="2" s="1"/>
  <c r="BB68" i="2"/>
  <c r="CE67" i="2"/>
  <c r="CJ67" i="2" s="1"/>
  <c r="CO67" i="2" s="1"/>
  <c r="BK67" i="2"/>
  <c r="BP67" i="2" s="1"/>
  <c r="BU67" i="2" s="1"/>
  <c r="BZ67" i="2" s="1"/>
  <c r="BF67" i="2"/>
  <c r="BD67" i="2"/>
  <c r="CL66" i="2"/>
  <c r="CG66" i="2"/>
  <c r="CB66" i="2"/>
  <c r="BW66" i="2"/>
  <c r="BR66" i="2"/>
  <c r="BM66" i="2"/>
  <c r="BH66" i="2"/>
  <c r="BC66" i="2"/>
  <c r="BE67" i="2" s="1"/>
  <c r="BB66" i="2"/>
  <c r="E66" i="2" s="1"/>
  <c r="BL65" i="2"/>
  <c r="AM65" i="2"/>
  <c r="CK65" i="2" s="1"/>
  <c r="AH65" i="2"/>
  <c r="CF65" i="2" s="1"/>
  <c r="AC65" i="2"/>
  <c r="CA65" i="2" s="1"/>
  <c r="X65" i="2"/>
  <c r="BV65" i="2" s="1"/>
  <c r="S65" i="2"/>
  <c r="BQ65" i="2" s="1"/>
  <c r="N65" i="2"/>
  <c r="I65" i="2"/>
  <c r="BG65" i="2" s="1"/>
  <c r="D65" i="2"/>
  <c r="BB65" i="2" s="1"/>
  <c r="CJ56" i="2"/>
  <c r="CO56" i="2" s="1"/>
  <c r="BF56" i="2"/>
  <c r="BK56" i="2" s="1"/>
  <c r="BP56" i="2" s="1"/>
  <c r="BU56" i="2" s="1"/>
  <c r="BZ56" i="2" s="1"/>
  <c r="CE56" i="2" s="1"/>
  <c r="BB56" i="2"/>
  <c r="CM55" i="2"/>
  <c r="CL55" i="2"/>
  <c r="CH55" i="2"/>
  <c r="CG55" i="2"/>
  <c r="CC55" i="2"/>
  <c r="CB55" i="2"/>
  <c r="BZ55" i="2"/>
  <c r="BY55" i="2"/>
  <c r="BX55" i="2"/>
  <c r="BW55" i="2"/>
  <c r="BU55" i="2"/>
  <c r="BT55" i="2"/>
  <c r="BS55" i="2"/>
  <c r="BR55" i="2"/>
  <c r="BP55" i="2"/>
  <c r="BO55" i="2"/>
  <c r="BN55" i="2"/>
  <c r="BM55" i="2"/>
  <c r="BK55" i="2"/>
  <c r="BJ55" i="2"/>
  <c r="BI55" i="2"/>
  <c r="BH55" i="2"/>
  <c r="BJ56" i="2" s="1"/>
  <c r="BF55" i="2"/>
  <c r="BD56" i="2" s="1"/>
  <c r="BI56" i="2" s="1"/>
  <c r="BN56" i="2" s="1"/>
  <c r="BS56" i="2" s="1"/>
  <c r="BX56" i="2" s="1"/>
  <c r="BE55" i="2"/>
  <c r="BD55" i="2"/>
  <c r="BC55" i="2"/>
  <c r="BE56" i="2" s="1"/>
  <c r="BB55" i="2"/>
  <c r="BF54" i="2"/>
  <c r="BK54" i="2" s="1"/>
  <c r="BP54" i="2" s="1"/>
  <c r="BU54" i="2" s="1"/>
  <c r="BZ54" i="2" s="1"/>
  <c r="CE54" i="2" s="1"/>
  <c r="CJ54" i="2" s="1"/>
  <c r="CO54" i="2" s="1"/>
  <c r="BE54" i="2"/>
  <c r="CL53" i="2"/>
  <c r="CG53" i="2"/>
  <c r="CB53" i="2"/>
  <c r="BW53" i="2"/>
  <c r="BR53" i="2"/>
  <c r="BM53" i="2"/>
  <c r="BH53" i="2"/>
  <c r="BD53" i="2"/>
  <c r="BC53" i="2"/>
  <c r="BB53" i="2"/>
  <c r="E54" i="2" s="1"/>
  <c r="BF52" i="2"/>
  <c r="BK52" i="2" s="1"/>
  <c r="BP52" i="2" s="1"/>
  <c r="BU52" i="2" s="1"/>
  <c r="BZ52" i="2" s="1"/>
  <c r="CE52" i="2" s="1"/>
  <c r="CJ52" i="2" s="1"/>
  <c r="CO52" i="2" s="1"/>
  <c r="BD52" i="2"/>
  <c r="BB52" i="2"/>
  <c r="CL51" i="2"/>
  <c r="CG51" i="2"/>
  <c r="CB51" i="2"/>
  <c r="BW51" i="2"/>
  <c r="BR51" i="2"/>
  <c r="BM51" i="2"/>
  <c r="BH51" i="2"/>
  <c r="BG51" i="2"/>
  <c r="BC51" i="2"/>
  <c r="BE52" i="2" s="1"/>
  <c r="BJ52" i="2" s="1"/>
  <c r="BO52" i="2" s="1"/>
  <c r="BT52" i="2" s="1"/>
  <c r="BB51" i="2"/>
  <c r="E51" i="2"/>
  <c r="AM50" i="2"/>
  <c r="CK50" i="2" s="1"/>
  <c r="AH50" i="2"/>
  <c r="CF50" i="2" s="1"/>
  <c r="AC50" i="2"/>
  <c r="CA50" i="2" s="1"/>
  <c r="X50" i="2"/>
  <c r="BV50" i="2" s="1"/>
  <c r="S50" i="2"/>
  <c r="BQ50" i="2" s="1"/>
  <c r="N50" i="2"/>
  <c r="BL50" i="2" s="1"/>
  <c r="I50" i="2"/>
  <c r="BG50" i="2" s="1"/>
  <c r="D50" i="2"/>
  <c r="BB50" i="2" s="1"/>
  <c r="BF37" i="2"/>
  <c r="BK37" i="2" s="1"/>
  <c r="BP37" i="2" s="1"/>
  <c r="BU37" i="2" s="1"/>
  <c r="BZ37" i="2" s="1"/>
  <c r="CE37" i="2" s="1"/>
  <c r="CJ37" i="2" s="1"/>
  <c r="CO37" i="2" s="1"/>
  <c r="CM36" i="2"/>
  <c r="CL36" i="2"/>
  <c r="CH36" i="2"/>
  <c r="CG36" i="2"/>
  <c r="CC36" i="2"/>
  <c r="CB36" i="2"/>
  <c r="BX36" i="2"/>
  <c r="BW36" i="2"/>
  <c r="BS36" i="2"/>
  <c r="BR36" i="2"/>
  <c r="BN36" i="2"/>
  <c r="BM36" i="2"/>
  <c r="BI36" i="2"/>
  <c r="BH36" i="2"/>
  <c r="BJ37" i="2" s="1"/>
  <c r="BO37" i="2" s="1"/>
  <c r="BD36" i="2"/>
  <c r="BC36" i="2"/>
  <c r="BE37" i="2" s="1"/>
  <c r="BB36" i="2"/>
  <c r="CE35" i="2"/>
  <c r="CJ35" i="2" s="1"/>
  <c r="CO35" i="2" s="1"/>
  <c r="BZ35" i="2"/>
  <c r="BF35" i="2"/>
  <c r="BK35" i="2" s="1"/>
  <c r="BP35" i="2" s="1"/>
  <c r="BU35" i="2" s="1"/>
  <c r="BE35" i="2"/>
  <c r="CL34" i="2"/>
  <c r="CG34" i="2"/>
  <c r="CB34" i="2"/>
  <c r="BW34" i="2"/>
  <c r="BR34" i="2"/>
  <c r="BM34" i="2"/>
  <c r="BH34" i="2"/>
  <c r="BD34" i="2"/>
  <c r="BC34" i="2"/>
  <c r="BB34" i="2"/>
  <c r="E35" i="2" s="1"/>
  <c r="E34" i="2"/>
  <c r="BF34" i="2" s="1"/>
  <c r="BD35" i="2" s="1"/>
  <c r="BF33" i="2"/>
  <c r="BK33" i="2" s="1"/>
  <c r="BP33" i="2" s="1"/>
  <c r="BU33" i="2" s="1"/>
  <c r="BZ33" i="2" s="1"/>
  <c r="CE33" i="2" s="1"/>
  <c r="CJ33" i="2" s="1"/>
  <c r="CO33" i="2" s="1"/>
  <c r="CL32" i="2"/>
  <c r="CG32" i="2"/>
  <c r="CB32" i="2"/>
  <c r="BW32" i="2"/>
  <c r="BU32" i="2"/>
  <c r="BT32" i="2"/>
  <c r="BR32" i="2"/>
  <c r="BP32" i="2"/>
  <c r="BO32" i="2"/>
  <c r="BM32" i="2"/>
  <c r="BK32" i="2"/>
  <c r="BJ32" i="2"/>
  <c r="BH32" i="2"/>
  <c r="BF32" i="2"/>
  <c r="BD33" i="2" s="1"/>
  <c r="BE32" i="2"/>
  <c r="BD32" i="2"/>
  <c r="BC32" i="2"/>
  <c r="BE33" i="2" s="1"/>
  <c r="BB32" i="2"/>
  <c r="BB33" i="2" s="1"/>
  <c r="CJ31" i="2"/>
  <c r="CO31" i="2" s="1"/>
  <c r="BF31" i="2"/>
  <c r="BK31" i="2" s="1"/>
  <c r="BP31" i="2" s="1"/>
  <c r="BU31" i="2" s="1"/>
  <c r="BZ31" i="2" s="1"/>
  <c r="CE31" i="2" s="1"/>
  <c r="CL30" i="2"/>
  <c r="CG30" i="2"/>
  <c r="CB30" i="2"/>
  <c r="BW30" i="2"/>
  <c r="BR30" i="2"/>
  <c r="BM30" i="2"/>
  <c r="BH30" i="2"/>
  <c r="BD30" i="2"/>
  <c r="BC30" i="2"/>
  <c r="BB30" i="2"/>
  <c r="BB31" i="2" s="1"/>
  <c r="E30" i="2"/>
  <c r="BE30" i="2" s="1"/>
  <c r="BF29" i="2"/>
  <c r="BK29" i="2" s="1"/>
  <c r="BP29" i="2" s="1"/>
  <c r="BU29" i="2" s="1"/>
  <c r="BZ29" i="2" s="1"/>
  <c r="CE29" i="2" s="1"/>
  <c r="CJ29" i="2" s="1"/>
  <c r="CO29" i="2" s="1"/>
  <c r="BD29" i="2"/>
  <c r="CL28" i="2"/>
  <c r="CG28" i="2"/>
  <c r="CB28" i="2"/>
  <c r="BW28" i="2"/>
  <c r="BR28" i="2"/>
  <c r="BM28" i="2"/>
  <c r="BH28" i="2"/>
  <c r="BC28" i="2"/>
  <c r="BB28" i="2"/>
  <c r="BB29" i="2" s="1"/>
  <c r="AM27" i="2"/>
  <c r="AM85" i="2" s="1"/>
  <c r="AH27" i="2"/>
  <c r="AH85" i="2" s="1"/>
  <c r="AC27" i="2"/>
  <c r="CA27" i="2" s="1"/>
  <c r="X27" i="2"/>
  <c r="X85" i="2" s="1"/>
  <c r="S27" i="2"/>
  <c r="N27" i="2"/>
  <c r="I27" i="2"/>
  <c r="I85" i="2" s="1"/>
  <c r="D27" i="2"/>
  <c r="BF18" i="2"/>
  <c r="BK18" i="2" s="1"/>
  <c r="BP18" i="2" s="1"/>
  <c r="BU18" i="2" s="1"/>
  <c r="BZ18" i="2" s="1"/>
  <c r="CE18" i="2" s="1"/>
  <c r="CJ18" i="2" s="1"/>
  <c r="CO18" i="2" s="1"/>
  <c r="CL17" i="2"/>
  <c r="CG17" i="2"/>
  <c r="CB17" i="2"/>
  <c r="BW17" i="2"/>
  <c r="BR17" i="2"/>
  <c r="BM17" i="2"/>
  <c r="BH17" i="2"/>
  <c r="BD17" i="2"/>
  <c r="BC17" i="2"/>
  <c r="BB17" i="2"/>
  <c r="BB18" i="2" s="1"/>
  <c r="BF16" i="2"/>
  <c r="BK16" i="2" s="1"/>
  <c r="BP16" i="2" s="1"/>
  <c r="BU16" i="2" s="1"/>
  <c r="BZ16" i="2" s="1"/>
  <c r="CE16" i="2" s="1"/>
  <c r="CJ16" i="2" s="1"/>
  <c r="CO16" i="2" s="1"/>
  <c r="CL15" i="2"/>
  <c r="CG15" i="2"/>
  <c r="CB15" i="2"/>
  <c r="BW15" i="2"/>
  <c r="BR15" i="2"/>
  <c r="BM15" i="2"/>
  <c r="BH15" i="2"/>
  <c r="BD15" i="2"/>
  <c r="BC15" i="2"/>
  <c r="BB15" i="2"/>
  <c r="BB16" i="2" s="1"/>
  <c r="E15" i="2"/>
  <c r="BE15" i="2" s="1"/>
  <c r="BF14" i="2"/>
  <c r="BK14" i="2" s="1"/>
  <c r="BP14" i="2" s="1"/>
  <c r="BU14" i="2" s="1"/>
  <c r="BZ14" i="2" s="1"/>
  <c r="CE14" i="2" s="1"/>
  <c r="CJ14" i="2" s="1"/>
  <c r="CO14" i="2" s="1"/>
  <c r="CL13" i="2"/>
  <c r="CG13" i="2"/>
  <c r="CB13" i="2"/>
  <c r="BW13" i="2"/>
  <c r="BR13" i="2"/>
  <c r="BM13" i="2"/>
  <c r="BH13" i="2"/>
  <c r="BD13" i="2"/>
  <c r="BC13" i="2"/>
  <c r="BB13" i="2"/>
  <c r="BB14" i="2" s="1"/>
  <c r="E13" i="2"/>
  <c r="BE13" i="2" s="1"/>
  <c r="BF12" i="2"/>
  <c r="BK12" i="2" s="1"/>
  <c r="BP12" i="2" s="1"/>
  <c r="BU12" i="2" s="1"/>
  <c r="BZ12" i="2" s="1"/>
  <c r="CE12" i="2" s="1"/>
  <c r="CJ12" i="2" s="1"/>
  <c r="CO12" i="2" s="1"/>
  <c r="CM11" i="2"/>
  <c r="CL11" i="2"/>
  <c r="CH11" i="2"/>
  <c r="CG11" i="2"/>
  <c r="CC11" i="2"/>
  <c r="CB11" i="2"/>
  <c r="BZ11" i="2"/>
  <c r="BY11" i="2"/>
  <c r="BX11" i="2"/>
  <c r="BW11" i="2"/>
  <c r="BU11" i="2"/>
  <c r="BT11" i="2"/>
  <c r="BS11" i="2"/>
  <c r="BR11" i="2"/>
  <c r="BP11" i="2"/>
  <c r="BO11" i="2"/>
  <c r="BN11" i="2"/>
  <c r="BM11" i="2"/>
  <c r="BK11" i="2"/>
  <c r="BJ11" i="2"/>
  <c r="BI11" i="2"/>
  <c r="BH11" i="2"/>
  <c r="BF11" i="2"/>
  <c r="BD12" i="2" s="1"/>
  <c r="BI12" i="2" s="1"/>
  <c r="BE11" i="2"/>
  <c r="BD11" i="2"/>
  <c r="BC11" i="2"/>
  <c r="BE12" i="2" s="1"/>
  <c r="BJ12" i="2" s="1"/>
  <c r="BB11" i="2"/>
  <c r="BB12" i="2" s="1"/>
  <c r="BF10" i="2"/>
  <c r="BK10" i="2" s="1"/>
  <c r="BP10" i="2" s="1"/>
  <c r="BU10" i="2" s="1"/>
  <c r="BZ10" i="2" s="1"/>
  <c r="CE10" i="2" s="1"/>
  <c r="CJ10" i="2" s="1"/>
  <c r="CO10" i="2" s="1"/>
  <c r="E10" i="2"/>
  <c r="CL9" i="2"/>
  <c r="CG9" i="2"/>
  <c r="CB9" i="2"/>
  <c r="BW9" i="2"/>
  <c r="BR9" i="2"/>
  <c r="BM9" i="2"/>
  <c r="BH9" i="2"/>
  <c r="BJ10" i="2" s="1"/>
  <c r="BD9" i="2"/>
  <c r="BC9" i="2"/>
  <c r="BE10" i="2" s="1"/>
  <c r="BB9" i="2"/>
  <c r="E9" i="2"/>
  <c r="BF8" i="2"/>
  <c r="BK8" i="2" s="1"/>
  <c r="BP8" i="2" s="1"/>
  <c r="BU8" i="2" s="1"/>
  <c r="BZ8" i="2" s="1"/>
  <c r="CE8" i="2" s="1"/>
  <c r="CJ8" i="2" s="1"/>
  <c r="CO8" i="2" s="1"/>
  <c r="BD8" i="2"/>
  <c r="BB8" i="2"/>
  <c r="CL7" i="2"/>
  <c r="CG7" i="2"/>
  <c r="CB7" i="2"/>
  <c r="BW7" i="2"/>
  <c r="BR7" i="2"/>
  <c r="BM7" i="2"/>
  <c r="BH7" i="2"/>
  <c r="BC7" i="2"/>
  <c r="BE8" i="2" s="1"/>
  <c r="BB7" i="2"/>
  <c r="BG7" i="2" s="1"/>
  <c r="E7" i="2"/>
  <c r="BD7" i="2" s="1"/>
  <c r="AM5" i="2"/>
  <c r="CK83" i="2" s="1"/>
  <c r="AH5" i="2"/>
  <c r="AC5" i="2"/>
  <c r="X5" i="2"/>
  <c r="BV83" i="2" s="1"/>
  <c r="S5" i="2"/>
  <c r="N5" i="2"/>
  <c r="I5" i="2"/>
  <c r="D5" i="2"/>
  <c r="BB2" i="2"/>
  <c r="BG2" i="2" s="1"/>
  <c r="BL2" i="2" s="1"/>
  <c r="BQ2" i="2" s="1"/>
  <c r="BV2" i="2" s="1"/>
  <c r="CA2" i="2" s="1"/>
  <c r="CF2" i="2" s="1"/>
  <c r="CK2" i="2" s="1"/>
  <c r="I2" i="2"/>
  <c r="N2" i="2" s="1"/>
  <c r="S2" i="2" s="1"/>
  <c r="X2" i="2" s="1"/>
  <c r="AC2" i="2" s="1"/>
  <c r="AH2" i="2" s="1"/>
  <c r="AM2" i="2" s="1"/>
  <c r="AM97" i="1"/>
  <c r="AH97" i="1"/>
  <c r="AC97" i="1"/>
  <c r="X97" i="1"/>
  <c r="S97" i="1"/>
  <c r="N97" i="1"/>
  <c r="I97" i="1"/>
  <c r="D97" i="1"/>
  <c r="BF90" i="1"/>
  <c r="BK90" i="1" s="1"/>
  <c r="BP90" i="1" s="1"/>
  <c r="BU90" i="1" s="1"/>
  <c r="BZ90" i="1" s="1"/>
  <c r="CE90" i="1" s="1"/>
  <c r="CJ90" i="1" s="1"/>
  <c r="CO90" i="1" s="1"/>
  <c r="CM89" i="1"/>
  <c r="CL89" i="1"/>
  <c r="CH89" i="1"/>
  <c r="CG89" i="1"/>
  <c r="CC89" i="1"/>
  <c r="CB89" i="1"/>
  <c r="BX89" i="1"/>
  <c r="BW89" i="1"/>
  <c r="BS89" i="1"/>
  <c r="BR89" i="1"/>
  <c r="BN89" i="1"/>
  <c r="BM89" i="1"/>
  <c r="BI89" i="1"/>
  <c r="BH89" i="1"/>
  <c r="BD89" i="1"/>
  <c r="BC89" i="1"/>
  <c r="BB89" i="1"/>
  <c r="BB90" i="1" s="1"/>
  <c r="E89" i="1"/>
  <c r="BF89" i="1" s="1"/>
  <c r="BD90" i="1" s="1"/>
  <c r="BF88" i="1"/>
  <c r="BK88" i="1" s="1"/>
  <c r="BP88" i="1" s="1"/>
  <c r="BU88" i="1" s="1"/>
  <c r="BZ88" i="1" s="1"/>
  <c r="CE88" i="1" s="1"/>
  <c r="CJ88" i="1" s="1"/>
  <c r="CO88" i="1" s="1"/>
  <c r="CM87" i="1"/>
  <c r="CL87" i="1"/>
  <c r="CH87" i="1"/>
  <c r="CG87" i="1"/>
  <c r="CC87" i="1"/>
  <c r="CB87" i="1"/>
  <c r="BX87" i="1"/>
  <c r="BW87" i="1"/>
  <c r="BS87" i="1"/>
  <c r="BR87" i="1"/>
  <c r="BN87" i="1"/>
  <c r="BM87" i="1"/>
  <c r="BI87" i="1"/>
  <c r="BH87" i="1"/>
  <c r="BG87" i="1"/>
  <c r="BG88" i="1" s="1"/>
  <c r="BD87" i="1"/>
  <c r="BC87" i="1"/>
  <c r="BE88" i="1" s="1"/>
  <c r="BB87" i="1"/>
  <c r="BB88" i="1" s="1"/>
  <c r="BF86" i="1"/>
  <c r="BK86" i="1" s="1"/>
  <c r="BP86" i="1" s="1"/>
  <c r="BU86" i="1" s="1"/>
  <c r="BZ86" i="1" s="1"/>
  <c r="CE86" i="1" s="1"/>
  <c r="CJ86" i="1" s="1"/>
  <c r="CO86" i="1" s="1"/>
  <c r="CM85" i="1"/>
  <c r="CL85" i="1"/>
  <c r="CH85" i="1"/>
  <c r="CG85" i="1"/>
  <c r="CC85" i="1"/>
  <c r="CB85" i="1"/>
  <c r="BX85" i="1"/>
  <c r="BW85" i="1"/>
  <c r="BS85" i="1"/>
  <c r="BR85" i="1"/>
  <c r="BN85" i="1"/>
  <c r="BM85" i="1"/>
  <c r="BI85" i="1"/>
  <c r="BH85" i="1"/>
  <c r="BG85" i="1"/>
  <c r="BD85" i="1"/>
  <c r="BC85" i="1"/>
  <c r="BE86" i="1" s="1"/>
  <c r="BB85" i="1"/>
  <c r="BB86" i="1" s="1"/>
  <c r="BF84" i="1"/>
  <c r="BK84" i="1" s="1"/>
  <c r="BP84" i="1" s="1"/>
  <c r="BU84" i="1" s="1"/>
  <c r="BZ84" i="1" s="1"/>
  <c r="CE84" i="1" s="1"/>
  <c r="CJ84" i="1" s="1"/>
  <c r="CO84" i="1" s="1"/>
  <c r="BD84" i="1"/>
  <c r="CL83" i="1"/>
  <c r="CG83" i="1"/>
  <c r="CB83" i="1"/>
  <c r="BW83" i="1"/>
  <c r="BR83" i="1"/>
  <c r="BM83" i="1"/>
  <c r="BH83" i="1"/>
  <c r="BC83" i="1"/>
  <c r="BE84" i="1" s="1"/>
  <c r="BB83" i="1"/>
  <c r="BB84" i="1" s="1"/>
  <c r="AM82" i="1"/>
  <c r="CK82" i="1" s="1"/>
  <c r="AH82" i="1"/>
  <c r="CF82" i="1" s="1"/>
  <c r="AC82" i="1"/>
  <c r="CA82" i="1" s="1"/>
  <c r="X82" i="1"/>
  <c r="BV82" i="1" s="1"/>
  <c r="S82" i="1"/>
  <c r="BQ82" i="1" s="1"/>
  <c r="N82" i="1"/>
  <c r="BL82" i="1" s="1"/>
  <c r="I82" i="1"/>
  <c r="BG82" i="1" s="1"/>
  <c r="D82" i="1"/>
  <c r="BB82" i="1" s="1"/>
  <c r="BF81" i="1"/>
  <c r="BK81" i="1" s="1"/>
  <c r="BP81" i="1" s="1"/>
  <c r="BU81" i="1" s="1"/>
  <c r="BZ81" i="1" s="1"/>
  <c r="CE81" i="1" s="1"/>
  <c r="CJ81" i="1" s="1"/>
  <c r="CO81" i="1" s="1"/>
  <c r="BF79" i="1"/>
  <c r="BK79" i="1" s="1"/>
  <c r="BP79" i="1" s="1"/>
  <c r="BU79" i="1" s="1"/>
  <c r="BZ79" i="1" s="1"/>
  <c r="CE79" i="1" s="1"/>
  <c r="CJ79" i="1" s="1"/>
  <c r="CO79" i="1" s="1"/>
  <c r="BF77" i="1"/>
  <c r="BK77" i="1" s="1"/>
  <c r="BP77" i="1" s="1"/>
  <c r="BU77" i="1" s="1"/>
  <c r="BZ77" i="1" s="1"/>
  <c r="CE77" i="1" s="1"/>
  <c r="CJ77" i="1" s="1"/>
  <c r="CO77" i="1" s="1"/>
  <c r="BE77" i="1"/>
  <c r="CM76" i="1"/>
  <c r="CL76" i="1"/>
  <c r="CH76" i="1"/>
  <c r="CG76" i="1"/>
  <c r="CC76" i="1"/>
  <c r="CB76" i="1"/>
  <c r="BZ76" i="1"/>
  <c r="BY76" i="1"/>
  <c r="BY77" i="1" s="1"/>
  <c r="BX76" i="1"/>
  <c r="BW76" i="1"/>
  <c r="BU76" i="1"/>
  <c r="BT76" i="1"/>
  <c r="BT77" i="1" s="1"/>
  <c r="BS76" i="1"/>
  <c r="BR76" i="1"/>
  <c r="BP76" i="1"/>
  <c r="BO76" i="1"/>
  <c r="BO77" i="1" s="1"/>
  <c r="BN76" i="1"/>
  <c r="BM76" i="1"/>
  <c r="BK76" i="1"/>
  <c r="BJ76" i="1"/>
  <c r="BI76" i="1"/>
  <c r="BH76" i="1"/>
  <c r="BF76" i="1"/>
  <c r="BD77" i="1" s="1"/>
  <c r="BI77" i="1" s="1"/>
  <c r="BN77" i="1" s="1"/>
  <c r="BS77" i="1" s="1"/>
  <c r="BX77" i="1" s="1"/>
  <c r="BE76" i="1"/>
  <c r="BD76" i="1"/>
  <c r="BC76" i="1"/>
  <c r="BB76" i="1"/>
  <c r="BB77" i="1" s="1"/>
  <c r="BF75" i="1"/>
  <c r="BK75" i="1" s="1"/>
  <c r="BP75" i="1" s="1"/>
  <c r="BU75" i="1" s="1"/>
  <c r="BZ75" i="1" s="1"/>
  <c r="CE75" i="1" s="1"/>
  <c r="CJ75" i="1" s="1"/>
  <c r="CO75" i="1" s="1"/>
  <c r="BD75" i="1"/>
  <c r="CM74" i="1"/>
  <c r="CL74" i="1"/>
  <c r="CH74" i="1"/>
  <c r="CG74" i="1"/>
  <c r="CC74" i="1"/>
  <c r="CB74" i="1"/>
  <c r="BZ74" i="1"/>
  <c r="BY74" i="1"/>
  <c r="BY75" i="1" s="1"/>
  <c r="BX74" i="1"/>
  <c r="BW74" i="1"/>
  <c r="BU74" i="1"/>
  <c r="BT74" i="1"/>
  <c r="BT75" i="1" s="1"/>
  <c r="BS74" i="1"/>
  <c r="BR74" i="1"/>
  <c r="BP74" i="1"/>
  <c r="BO74" i="1"/>
  <c r="BO75" i="1" s="1"/>
  <c r="BN74" i="1"/>
  <c r="BM74" i="1"/>
  <c r="BK74" i="1"/>
  <c r="BJ74" i="1"/>
  <c r="BI74" i="1"/>
  <c r="BH74" i="1"/>
  <c r="BF74" i="1"/>
  <c r="BE74" i="1"/>
  <c r="BD74" i="1"/>
  <c r="BC74" i="1"/>
  <c r="BB74" i="1"/>
  <c r="BB75" i="1" s="1"/>
  <c r="BO73" i="1"/>
  <c r="BF73" i="1"/>
  <c r="BK73" i="1" s="1"/>
  <c r="BP73" i="1" s="1"/>
  <c r="BU73" i="1" s="1"/>
  <c r="BZ73" i="1" s="1"/>
  <c r="CE73" i="1" s="1"/>
  <c r="CJ73" i="1" s="1"/>
  <c r="CO73" i="1" s="1"/>
  <c r="CM72" i="1"/>
  <c r="CL72" i="1"/>
  <c r="CH72" i="1"/>
  <c r="CG72" i="1"/>
  <c r="CC72" i="1"/>
  <c r="CB72" i="1"/>
  <c r="BZ72" i="1"/>
  <c r="BY72" i="1"/>
  <c r="BY73" i="1" s="1"/>
  <c r="BX72" i="1"/>
  <c r="BW72" i="1"/>
  <c r="BU72" i="1"/>
  <c r="BT72" i="1"/>
  <c r="BT73" i="1" s="1"/>
  <c r="BS72" i="1"/>
  <c r="BR72" i="1"/>
  <c r="BP72" i="1"/>
  <c r="BO72" i="1"/>
  <c r="BN72" i="1"/>
  <c r="BM72" i="1"/>
  <c r="BK72" i="1"/>
  <c r="BJ72" i="1"/>
  <c r="BI72" i="1"/>
  <c r="BH72" i="1"/>
  <c r="BF72" i="1"/>
  <c r="BD73" i="1" s="1"/>
  <c r="BI73" i="1" s="1"/>
  <c r="BN73" i="1" s="1"/>
  <c r="BE72" i="1"/>
  <c r="BD72" i="1"/>
  <c r="BC72" i="1"/>
  <c r="BB72" i="1"/>
  <c r="BB73" i="1" s="1"/>
  <c r="BF71" i="1"/>
  <c r="BK71" i="1" s="1"/>
  <c r="BP71" i="1" s="1"/>
  <c r="BU71" i="1" s="1"/>
  <c r="BZ71" i="1" s="1"/>
  <c r="CE71" i="1" s="1"/>
  <c r="CJ71" i="1" s="1"/>
  <c r="CO71" i="1" s="1"/>
  <c r="CM70" i="1"/>
  <c r="CL70" i="1"/>
  <c r="CH70" i="1"/>
  <c r="CG70" i="1"/>
  <c r="CC70" i="1"/>
  <c r="CB70" i="1"/>
  <c r="BX70" i="1"/>
  <c r="BW70" i="1"/>
  <c r="BS70" i="1"/>
  <c r="BR70" i="1"/>
  <c r="BN70" i="1"/>
  <c r="BM70" i="1"/>
  <c r="BK70" i="1"/>
  <c r="BJ70" i="1"/>
  <c r="BI70" i="1"/>
  <c r="BH70" i="1"/>
  <c r="BG70" i="1"/>
  <c r="BF70" i="1"/>
  <c r="BD71" i="1" s="1"/>
  <c r="BE70" i="1"/>
  <c r="BD70" i="1"/>
  <c r="BC70" i="1"/>
  <c r="BE71" i="1" s="1"/>
  <c r="BB70" i="1"/>
  <c r="BB71" i="1" s="1"/>
  <c r="BF69" i="1"/>
  <c r="BK69" i="1" s="1"/>
  <c r="BP69" i="1" s="1"/>
  <c r="BU69" i="1" s="1"/>
  <c r="BZ69" i="1" s="1"/>
  <c r="CE69" i="1" s="1"/>
  <c r="CJ69" i="1" s="1"/>
  <c r="CO69" i="1" s="1"/>
  <c r="CL68" i="1"/>
  <c r="CG68" i="1"/>
  <c r="CB68" i="1"/>
  <c r="BW68" i="1"/>
  <c r="BR68" i="1"/>
  <c r="BM68" i="1"/>
  <c r="BH68" i="1"/>
  <c r="BD68" i="1"/>
  <c r="BC68" i="1"/>
  <c r="BG68" i="1" s="1"/>
  <c r="BB68" i="1"/>
  <c r="BB69" i="1" s="1"/>
  <c r="E68" i="1"/>
  <c r="BF68" i="1" s="1"/>
  <c r="BD69" i="1" s="1"/>
  <c r="BF67" i="1"/>
  <c r="BK67" i="1" s="1"/>
  <c r="BP67" i="1" s="1"/>
  <c r="BU67" i="1" s="1"/>
  <c r="BZ67" i="1" s="1"/>
  <c r="CE67" i="1" s="1"/>
  <c r="CJ67" i="1" s="1"/>
  <c r="CO67" i="1" s="1"/>
  <c r="BD67" i="1"/>
  <c r="CL66" i="1"/>
  <c r="CG66" i="1"/>
  <c r="CB66" i="1"/>
  <c r="BW66" i="1"/>
  <c r="BR66" i="1"/>
  <c r="BM66" i="1"/>
  <c r="BH66" i="1"/>
  <c r="BD66" i="1"/>
  <c r="BC66" i="1"/>
  <c r="BG66" i="1" s="1"/>
  <c r="BB66" i="1"/>
  <c r="BB67" i="1" s="1"/>
  <c r="E66" i="1"/>
  <c r="BF66" i="1" s="1"/>
  <c r="BQ65" i="1"/>
  <c r="BL65" i="1"/>
  <c r="AM65" i="1"/>
  <c r="CK65" i="1" s="1"/>
  <c r="AH65" i="1"/>
  <c r="CF65" i="1" s="1"/>
  <c r="AC65" i="1"/>
  <c r="CA65" i="1" s="1"/>
  <c r="X65" i="1"/>
  <c r="BV65" i="1" s="1"/>
  <c r="S65" i="1"/>
  <c r="N65" i="1"/>
  <c r="I65" i="1"/>
  <c r="BG65" i="1" s="1"/>
  <c r="D65" i="1"/>
  <c r="BB65" i="1" s="1"/>
  <c r="BF52" i="1"/>
  <c r="BK52" i="1" s="1"/>
  <c r="BP52" i="1" s="1"/>
  <c r="BU52" i="1" s="1"/>
  <c r="BZ52" i="1" s="1"/>
  <c r="CE52" i="1" s="1"/>
  <c r="CJ52" i="1" s="1"/>
  <c r="CO52" i="1" s="1"/>
  <c r="BD52" i="1"/>
  <c r="BI52" i="1" s="1"/>
  <c r="BN52" i="1" s="1"/>
  <c r="BS52" i="1" s="1"/>
  <c r="BB52" i="1"/>
  <c r="CM51" i="1"/>
  <c r="CL51" i="1"/>
  <c r="CH51" i="1"/>
  <c r="CG51" i="1"/>
  <c r="CC51" i="1"/>
  <c r="CB51" i="1"/>
  <c r="BX51" i="1"/>
  <c r="BW51" i="1"/>
  <c r="BU51" i="1"/>
  <c r="BT51" i="1"/>
  <c r="BS51" i="1"/>
  <c r="BR51" i="1"/>
  <c r="BP51" i="1"/>
  <c r="BO51" i="1"/>
  <c r="BN51" i="1"/>
  <c r="BM51" i="1"/>
  <c r="BK51" i="1"/>
  <c r="BJ51" i="1"/>
  <c r="BI51" i="1"/>
  <c r="BH51" i="1"/>
  <c r="BF51" i="1"/>
  <c r="BE51" i="1"/>
  <c r="BD51" i="1"/>
  <c r="BC51" i="1"/>
  <c r="BG51" i="1" s="1"/>
  <c r="BB51" i="1"/>
  <c r="BF50" i="1"/>
  <c r="BK50" i="1" s="1"/>
  <c r="BP50" i="1" s="1"/>
  <c r="BU50" i="1" s="1"/>
  <c r="BZ50" i="1" s="1"/>
  <c r="CE50" i="1" s="1"/>
  <c r="CJ50" i="1" s="1"/>
  <c r="CO50" i="1" s="1"/>
  <c r="CL49" i="1"/>
  <c r="CG49" i="1"/>
  <c r="CB49" i="1"/>
  <c r="BW49" i="1"/>
  <c r="BR49" i="1"/>
  <c r="BM49" i="1"/>
  <c r="BH49" i="1"/>
  <c r="BD49" i="1"/>
  <c r="BC49" i="1"/>
  <c r="BE50" i="1" s="1"/>
  <c r="BJ50" i="1" s="1"/>
  <c r="BB49" i="1"/>
  <c r="BB50" i="1" s="1"/>
  <c r="E49" i="1"/>
  <c r="BF49" i="1" s="1"/>
  <c r="BD50" i="1" s="1"/>
  <c r="BF48" i="1"/>
  <c r="BK48" i="1" s="1"/>
  <c r="BP48" i="1" s="1"/>
  <c r="BU48" i="1" s="1"/>
  <c r="BZ48" i="1" s="1"/>
  <c r="CE48" i="1" s="1"/>
  <c r="CJ48" i="1" s="1"/>
  <c r="CO48" i="1" s="1"/>
  <c r="BD48" i="1"/>
  <c r="CL47" i="1"/>
  <c r="CG47" i="1"/>
  <c r="CB47" i="1"/>
  <c r="BW47" i="1"/>
  <c r="BR47" i="1"/>
  <c r="BM47" i="1"/>
  <c r="BH47" i="1"/>
  <c r="BC47" i="1"/>
  <c r="BE48" i="1" s="1"/>
  <c r="BB47" i="1"/>
  <c r="BB48" i="1" s="1"/>
  <c r="AM46" i="1"/>
  <c r="CK46" i="1" s="1"/>
  <c r="AH46" i="1"/>
  <c r="CF46" i="1" s="1"/>
  <c r="AC46" i="1"/>
  <c r="CA46" i="1" s="1"/>
  <c r="X46" i="1"/>
  <c r="BV46" i="1" s="1"/>
  <c r="S46" i="1"/>
  <c r="BQ46" i="1" s="1"/>
  <c r="N46" i="1"/>
  <c r="BL46" i="1" s="1"/>
  <c r="I46" i="1"/>
  <c r="BG46" i="1" s="1"/>
  <c r="D46" i="1"/>
  <c r="BB46" i="1" s="1"/>
  <c r="BU39" i="1"/>
  <c r="BZ39" i="1" s="1"/>
  <c r="CE39" i="1" s="1"/>
  <c r="CJ39" i="1" s="1"/>
  <c r="CO39" i="1" s="1"/>
  <c r="BF39" i="1"/>
  <c r="BK39" i="1" s="1"/>
  <c r="BP39" i="1" s="1"/>
  <c r="CM38" i="1"/>
  <c r="CL38" i="1"/>
  <c r="CH38" i="1"/>
  <c r="CG38" i="1"/>
  <c r="CC38" i="1"/>
  <c r="CB38" i="1"/>
  <c r="BX38" i="1"/>
  <c r="BW38" i="1"/>
  <c r="BS38" i="1"/>
  <c r="BR38" i="1"/>
  <c r="BN38" i="1"/>
  <c r="BM38" i="1"/>
  <c r="BI38" i="1"/>
  <c r="BH38" i="1"/>
  <c r="BD38" i="1"/>
  <c r="BC38" i="1"/>
  <c r="BE39" i="1" s="1"/>
  <c r="BJ39" i="1" s="1"/>
  <c r="BB38" i="1"/>
  <c r="BB39" i="1" s="1"/>
  <c r="E38" i="1"/>
  <c r="BF38" i="1" s="1"/>
  <c r="BD39" i="1" s="1"/>
  <c r="BU37" i="1"/>
  <c r="BZ37" i="1" s="1"/>
  <c r="CE37" i="1" s="1"/>
  <c r="CJ37" i="1" s="1"/>
  <c r="CO37" i="1" s="1"/>
  <c r="BF37" i="1"/>
  <c r="BK37" i="1" s="1"/>
  <c r="BP37" i="1" s="1"/>
  <c r="BE37" i="1"/>
  <c r="CM36" i="1"/>
  <c r="CL36" i="1"/>
  <c r="CH36" i="1"/>
  <c r="CG36" i="1"/>
  <c r="CC36" i="1"/>
  <c r="CB36" i="1"/>
  <c r="BX36" i="1"/>
  <c r="BW36" i="1"/>
  <c r="BU36" i="1"/>
  <c r="BT36" i="1"/>
  <c r="BS36" i="1"/>
  <c r="BR36" i="1"/>
  <c r="BP36" i="1"/>
  <c r="BO36" i="1"/>
  <c r="BN36" i="1"/>
  <c r="BM36" i="1"/>
  <c r="BK36" i="1"/>
  <c r="BJ36" i="1"/>
  <c r="BI36" i="1"/>
  <c r="BH36" i="1"/>
  <c r="BF36" i="1"/>
  <c r="BD37" i="1" s="1"/>
  <c r="BI37" i="1" s="1"/>
  <c r="BE36" i="1"/>
  <c r="BD36" i="1"/>
  <c r="BC36" i="1"/>
  <c r="BG36" i="1" s="1"/>
  <c r="BB36" i="1"/>
  <c r="BB37" i="1" s="1"/>
  <c r="BF35" i="1"/>
  <c r="BK35" i="1" s="1"/>
  <c r="BP35" i="1" s="1"/>
  <c r="BU35" i="1" s="1"/>
  <c r="BZ35" i="1" s="1"/>
  <c r="CE35" i="1" s="1"/>
  <c r="CJ35" i="1" s="1"/>
  <c r="CO35" i="1" s="1"/>
  <c r="BD35" i="1"/>
  <c r="CL34" i="1"/>
  <c r="CG34" i="1"/>
  <c r="CB34" i="1"/>
  <c r="BW34" i="1"/>
  <c r="BR34" i="1"/>
  <c r="BM34" i="1"/>
  <c r="BH34" i="1"/>
  <c r="BF34" i="1"/>
  <c r="BE34" i="1"/>
  <c r="BD34" i="1"/>
  <c r="BC34" i="1"/>
  <c r="BG34" i="1" s="1"/>
  <c r="BL34" i="1" s="1"/>
  <c r="O35" i="1" s="1"/>
  <c r="BB34" i="1"/>
  <c r="BB35" i="1" s="1"/>
  <c r="BF33" i="1"/>
  <c r="BK33" i="1" s="1"/>
  <c r="BP33" i="1" s="1"/>
  <c r="BU33" i="1" s="1"/>
  <c r="BZ33" i="1" s="1"/>
  <c r="CE33" i="1" s="1"/>
  <c r="CJ33" i="1" s="1"/>
  <c r="CO33" i="1" s="1"/>
  <c r="E33" i="1"/>
  <c r="CL32" i="1"/>
  <c r="CG32" i="1"/>
  <c r="CB32" i="1"/>
  <c r="BW32" i="1"/>
  <c r="BR32" i="1"/>
  <c r="BM32" i="1"/>
  <c r="BH32" i="1"/>
  <c r="BC32" i="1"/>
  <c r="BB32" i="1"/>
  <c r="BB33" i="1" s="1"/>
  <c r="E32" i="1"/>
  <c r="BK31" i="1"/>
  <c r="BP31" i="1" s="1"/>
  <c r="BU31" i="1" s="1"/>
  <c r="BZ31" i="1" s="1"/>
  <c r="CE31" i="1" s="1"/>
  <c r="CJ31" i="1" s="1"/>
  <c r="CO31" i="1" s="1"/>
  <c r="BF31" i="1"/>
  <c r="CL30" i="1"/>
  <c r="CG30" i="1"/>
  <c r="CB30" i="1"/>
  <c r="BW30" i="1"/>
  <c r="BR30" i="1"/>
  <c r="BM30" i="1"/>
  <c r="BH30" i="1"/>
  <c r="BD30" i="1"/>
  <c r="BC30" i="1"/>
  <c r="BB30" i="1"/>
  <c r="BB31" i="1" s="1"/>
  <c r="BF29" i="1"/>
  <c r="BK29" i="1" s="1"/>
  <c r="BP29" i="1" s="1"/>
  <c r="BU29" i="1" s="1"/>
  <c r="BZ29" i="1" s="1"/>
  <c r="CE29" i="1" s="1"/>
  <c r="CJ29" i="1" s="1"/>
  <c r="CO29" i="1" s="1"/>
  <c r="BD29" i="1"/>
  <c r="CL28" i="1"/>
  <c r="CG28" i="1"/>
  <c r="CB28" i="1"/>
  <c r="BW28" i="1"/>
  <c r="BR28" i="1"/>
  <c r="BM28" i="1"/>
  <c r="BH28" i="1"/>
  <c r="BC28" i="1"/>
  <c r="BB28" i="1"/>
  <c r="BB29" i="1" s="1"/>
  <c r="E28" i="1"/>
  <c r="AM27" i="1"/>
  <c r="AH27" i="1"/>
  <c r="AC27" i="1"/>
  <c r="AC99" i="1" s="1"/>
  <c r="X27" i="1"/>
  <c r="X99" i="1" s="1"/>
  <c r="S27" i="1"/>
  <c r="N27" i="1"/>
  <c r="I27" i="1"/>
  <c r="I99" i="1" s="1"/>
  <c r="D27" i="1"/>
  <c r="D99" i="1" s="1"/>
  <c r="BF18" i="1"/>
  <c r="BK18" i="1" s="1"/>
  <c r="BP18" i="1" s="1"/>
  <c r="BU18" i="1" s="1"/>
  <c r="BZ18" i="1" s="1"/>
  <c r="CE18" i="1" s="1"/>
  <c r="CJ18" i="1" s="1"/>
  <c r="CO18" i="1" s="1"/>
  <c r="CL17" i="1"/>
  <c r="CG17" i="1"/>
  <c r="CB17" i="1"/>
  <c r="BW17" i="1"/>
  <c r="BR17" i="1"/>
  <c r="BM17" i="1"/>
  <c r="BH17" i="1"/>
  <c r="BD17" i="1"/>
  <c r="BC17" i="1"/>
  <c r="BB17" i="1"/>
  <c r="BB18" i="1" s="1"/>
  <c r="BF16" i="1"/>
  <c r="BK16" i="1" s="1"/>
  <c r="BP16" i="1" s="1"/>
  <c r="BU16" i="1" s="1"/>
  <c r="BZ16" i="1" s="1"/>
  <c r="CE16" i="1" s="1"/>
  <c r="CJ16" i="1" s="1"/>
  <c r="CO16" i="1" s="1"/>
  <c r="CL15" i="1"/>
  <c r="CG15" i="1"/>
  <c r="CB15" i="1"/>
  <c r="BW15" i="1"/>
  <c r="BR15" i="1"/>
  <c r="BM15" i="1"/>
  <c r="BH15" i="1"/>
  <c r="BD15" i="1"/>
  <c r="BC15" i="1"/>
  <c r="BE16" i="1" s="1"/>
  <c r="BB15" i="1"/>
  <c r="BB16" i="1" s="1"/>
  <c r="E15" i="1"/>
  <c r="BE15" i="1" s="1"/>
  <c r="BF14" i="1"/>
  <c r="BK14" i="1" s="1"/>
  <c r="BP14" i="1" s="1"/>
  <c r="BU14" i="1" s="1"/>
  <c r="BZ14" i="1" s="1"/>
  <c r="CE14" i="1" s="1"/>
  <c r="CJ14" i="1" s="1"/>
  <c r="CO14" i="1" s="1"/>
  <c r="CL13" i="1"/>
  <c r="CG13" i="1"/>
  <c r="CB13" i="1"/>
  <c r="BW13" i="1"/>
  <c r="BR13" i="1"/>
  <c r="BM13" i="1"/>
  <c r="BH13" i="1"/>
  <c r="BD13" i="1"/>
  <c r="BC13" i="1"/>
  <c r="BE14" i="1" s="1"/>
  <c r="BB13" i="1"/>
  <c r="BB14" i="1" s="1"/>
  <c r="BF12" i="1"/>
  <c r="BK12" i="1" s="1"/>
  <c r="BP12" i="1" s="1"/>
  <c r="BU12" i="1" s="1"/>
  <c r="BZ12" i="1" s="1"/>
  <c r="CE12" i="1" s="1"/>
  <c r="CJ12" i="1" s="1"/>
  <c r="CO12" i="1" s="1"/>
  <c r="CM11" i="1"/>
  <c r="CL11" i="1"/>
  <c r="CH11" i="1"/>
  <c r="CG11" i="1"/>
  <c r="CC11" i="1"/>
  <c r="CB11" i="1"/>
  <c r="BX11" i="1"/>
  <c r="BW11" i="1"/>
  <c r="BU11" i="1"/>
  <c r="BT11" i="1"/>
  <c r="BS11" i="1"/>
  <c r="BR11" i="1"/>
  <c r="BP11" i="1"/>
  <c r="BO11" i="1"/>
  <c r="BN11" i="1"/>
  <c r="BM11" i="1"/>
  <c r="BK11" i="1"/>
  <c r="BJ11" i="1"/>
  <c r="BI11" i="1"/>
  <c r="BH11" i="1"/>
  <c r="BF11" i="1"/>
  <c r="BD12" i="1" s="1"/>
  <c r="BE11" i="1"/>
  <c r="BD11" i="1"/>
  <c r="BC11" i="1"/>
  <c r="BE12" i="1" s="1"/>
  <c r="BJ12" i="1" s="1"/>
  <c r="BB11" i="1"/>
  <c r="BB12" i="1" s="1"/>
  <c r="BF10" i="1"/>
  <c r="BK10" i="1" s="1"/>
  <c r="BP10" i="1" s="1"/>
  <c r="BU10" i="1" s="1"/>
  <c r="BZ10" i="1" s="1"/>
  <c r="CE10" i="1" s="1"/>
  <c r="CJ10" i="1" s="1"/>
  <c r="CO10" i="1" s="1"/>
  <c r="CL9" i="1"/>
  <c r="CG9" i="1"/>
  <c r="CB9" i="1"/>
  <c r="BW9" i="1"/>
  <c r="BR9" i="1"/>
  <c r="BM9" i="1"/>
  <c r="BH9" i="1"/>
  <c r="BL9" i="1" s="1"/>
  <c r="BG9" i="1"/>
  <c r="J9" i="1" s="1"/>
  <c r="BD9" i="1"/>
  <c r="BC9" i="1"/>
  <c r="BE10" i="1" s="1"/>
  <c r="BB9" i="1"/>
  <c r="BB10" i="1" s="1"/>
  <c r="BK8" i="1"/>
  <c r="BP8" i="1" s="1"/>
  <c r="BU8" i="1" s="1"/>
  <c r="BZ8" i="1" s="1"/>
  <c r="CE8" i="1" s="1"/>
  <c r="CJ8" i="1" s="1"/>
  <c r="CO8" i="1" s="1"/>
  <c r="BF8" i="1"/>
  <c r="BD8" i="1"/>
  <c r="CL7" i="1"/>
  <c r="CG7" i="1"/>
  <c r="CB7" i="1"/>
  <c r="BW7" i="1"/>
  <c r="BR7" i="1"/>
  <c r="BM7" i="1"/>
  <c r="BH7" i="1"/>
  <c r="BC7" i="1"/>
  <c r="BE8" i="1" s="1"/>
  <c r="BB7" i="1"/>
  <c r="E7" i="1" s="1"/>
  <c r="AM5" i="1"/>
  <c r="AH5" i="1"/>
  <c r="AC5" i="1"/>
  <c r="X5" i="1"/>
  <c r="S5" i="1"/>
  <c r="N5" i="1"/>
  <c r="I5" i="1"/>
  <c r="BG97" i="1" s="1"/>
  <c r="D5" i="1"/>
  <c r="BB2" i="1"/>
  <c r="BG2" i="1" s="1"/>
  <c r="BL2" i="1" s="1"/>
  <c r="BQ2" i="1" s="1"/>
  <c r="BV2" i="1" s="1"/>
  <c r="CA2" i="1" s="1"/>
  <c r="CF2" i="1" s="1"/>
  <c r="CK2" i="1" s="1"/>
  <c r="I2" i="1"/>
  <c r="N2" i="1" s="1"/>
  <c r="S2" i="1" s="1"/>
  <c r="X2" i="1" s="1"/>
  <c r="AC2" i="1" s="1"/>
  <c r="AH2" i="1" s="1"/>
  <c r="AM2" i="1" s="1"/>
  <c r="AH105" i="3" l="1"/>
  <c r="CF105" i="3" s="1"/>
  <c r="AM78" i="4"/>
  <c r="CL78" i="4" s="1"/>
  <c r="AH78" i="4"/>
  <c r="CF78" i="4" s="1"/>
  <c r="X78" i="4"/>
  <c r="BV78" i="4" s="1"/>
  <c r="AC105" i="3"/>
  <c r="CB105" i="3" s="1"/>
  <c r="BQ103" i="3"/>
  <c r="BG71" i="1"/>
  <c r="BL70" i="1" s="1"/>
  <c r="BL71" i="1" s="1"/>
  <c r="BQ70" i="1" s="1"/>
  <c r="O74" i="2"/>
  <c r="O73" i="2"/>
  <c r="BL17" i="4"/>
  <c r="O17" i="4" s="1"/>
  <c r="J7" i="4"/>
  <c r="BG86" i="1"/>
  <c r="BJ76" i="2"/>
  <c r="BE8" i="4"/>
  <c r="BG8" i="4" s="1"/>
  <c r="E13" i="1"/>
  <c r="BE13" i="1" s="1"/>
  <c r="AH99" i="1"/>
  <c r="CG99" i="1" s="1"/>
  <c r="BE52" i="1"/>
  <c r="BJ71" i="1"/>
  <c r="BG28" i="2"/>
  <c r="J28" i="2" s="1"/>
  <c r="BJ28" i="2" s="1"/>
  <c r="D105" i="3"/>
  <c r="BG34" i="3"/>
  <c r="BL34" i="3" s="1"/>
  <c r="BG53" i="3"/>
  <c r="BG70" i="3"/>
  <c r="D78" i="4"/>
  <c r="BJ31" i="4"/>
  <c r="BJ48" i="4"/>
  <c r="BI12" i="1"/>
  <c r="BN12" i="1" s="1"/>
  <c r="BS12" i="1" s="1"/>
  <c r="E18" i="1"/>
  <c r="AM99" i="1"/>
  <c r="CL99" i="1" s="1"/>
  <c r="BG37" i="1"/>
  <c r="E47" i="1"/>
  <c r="BE67" i="1"/>
  <c r="BJ67" i="1" s="1"/>
  <c r="BO67" i="1" s="1"/>
  <c r="BT67" i="1" s="1"/>
  <c r="BY67" i="1" s="1"/>
  <c r="CD67" i="1" s="1"/>
  <c r="CI67" i="1" s="1"/>
  <c r="CN67" i="1" s="1"/>
  <c r="I105" i="3"/>
  <c r="BD34" i="3"/>
  <c r="BG78" i="3"/>
  <c r="I78" i="4"/>
  <c r="BH78" i="4" s="1"/>
  <c r="BL47" i="4"/>
  <c r="E49" i="4"/>
  <c r="E17" i="1"/>
  <c r="BE17" i="1" s="1"/>
  <c r="CF27" i="1"/>
  <c r="E83" i="1"/>
  <c r="S85" i="2"/>
  <c r="BQ85" i="2" s="1"/>
  <c r="BG32" i="2"/>
  <c r="BG33" i="2" s="1"/>
  <c r="BE56" i="3"/>
  <c r="BG56" i="3" s="1"/>
  <c r="BO71" i="3"/>
  <c r="BT71" i="3" s="1"/>
  <c r="BG89" i="3"/>
  <c r="BI8" i="4"/>
  <c r="BG13" i="4"/>
  <c r="BL13" i="4" s="1"/>
  <c r="BG15" i="4"/>
  <c r="E31" i="1"/>
  <c r="BN12" i="2"/>
  <c r="BS12" i="2" s="1"/>
  <c r="BX12" i="2" s="1"/>
  <c r="BJ29" i="2"/>
  <c r="BO29" i="2" s="1"/>
  <c r="BE29" i="2"/>
  <c r="BE79" i="3"/>
  <c r="BL89" i="3"/>
  <c r="BG91" i="3"/>
  <c r="J92" i="3" s="1"/>
  <c r="BL7" i="4"/>
  <c r="BG13" i="1"/>
  <c r="J14" i="1" s="1"/>
  <c r="E30" i="1"/>
  <c r="BE66" i="1"/>
  <c r="BE69" i="1"/>
  <c r="BJ69" i="1" s="1"/>
  <c r="BJ8" i="2"/>
  <c r="BG11" i="2"/>
  <c r="BL28" i="2"/>
  <c r="O28" i="2" s="1"/>
  <c r="BP28" i="2" s="1"/>
  <c r="BJ74" i="2"/>
  <c r="BO74" i="2" s="1"/>
  <c r="BT74" i="2" s="1"/>
  <c r="BY74" i="2" s="1"/>
  <c r="CD74" i="2" s="1"/>
  <c r="CI74" i="2" s="1"/>
  <c r="CN74" i="2" s="1"/>
  <c r="BF9" i="3"/>
  <c r="BD10" i="3" s="1"/>
  <c r="BI9" i="3" s="1"/>
  <c r="BL72" i="4"/>
  <c r="E85" i="1"/>
  <c r="E87" i="1"/>
  <c r="BL7" i="2"/>
  <c r="BL8" i="2" s="1"/>
  <c r="BG9" i="3"/>
  <c r="J9" i="3" s="1"/>
  <c r="BE38" i="3"/>
  <c r="E90" i="3"/>
  <c r="BB96" i="3"/>
  <c r="AC78" i="4"/>
  <c r="CA78" i="4" s="1"/>
  <c r="E30" i="4"/>
  <c r="E47" i="4"/>
  <c r="J73" i="4"/>
  <c r="BG15" i="1"/>
  <c r="BL15" i="1"/>
  <c r="BJ48" i="1"/>
  <c r="BO48" i="1" s="1"/>
  <c r="E7" i="3"/>
  <c r="BG77" i="3"/>
  <c r="E92" i="3"/>
  <c r="E94" i="3"/>
  <c r="BG51" i="4"/>
  <c r="BL13" i="1"/>
  <c r="BQ13" i="1" s="1"/>
  <c r="BV13" i="1" s="1"/>
  <c r="BE68" i="1"/>
  <c r="BG83" i="1"/>
  <c r="J83" i="1" s="1"/>
  <c r="BI83" i="1" s="1"/>
  <c r="BG9" i="2"/>
  <c r="BL9" i="2" s="1"/>
  <c r="BV27" i="2"/>
  <c r="BB35" i="2"/>
  <c r="BG55" i="2"/>
  <c r="BL55" i="2" s="1"/>
  <c r="AM105" i="3"/>
  <c r="CL105" i="3" s="1"/>
  <c r="BG36" i="3"/>
  <c r="BG87" i="3"/>
  <c r="BE73" i="4"/>
  <c r="BJ73" i="4" s="1"/>
  <c r="BG76" i="1"/>
  <c r="BG77" i="1" s="1"/>
  <c r="BF13" i="2"/>
  <c r="BD14" i="2" s="1"/>
  <c r="E28" i="2"/>
  <c r="BB83" i="2"/>
  <c r="BI12" i="3"/>
  <c r="BN12" i="3" s="1"/>
  <c r="BS12" i="3" s="1"/>
  <c r="BX12" i="3" s="1"/>
  <c r="BC18" i="4"/>
  <c r="BG55" i="4"/>
  <c r="BE49" i="1"/>
  <c r="CF97" i="1"/>
  <c r="BO12" i="2"/>
  <c r="BT12" i="2" s="1"/>
  <c r="BY12" i="2" s="1"/>
  <c r="CD12" i="2" s="1"/>
  <c r="CI12" i="2" s="1"/>
  <c r="CN12" i="2" s="1"/>
  <c r="E17" i="2"/>
  <c r="BG71" i="2"/>
  <c r="BL71" i="2" s="1"/>
  <c r="E74" i="2"/>
  <c r="E30" i="3"/>
  <c r="BF30" i="3" s="1"/>
  <c r="E53" i="3"/>
  <c r="BI77" i="3"/>
  <c r="BN77" i="3" s="1"/>
  <c r="BS77" i="3" s="1"/>
  <c r="BX77" i="3" s="1"/>
  <c r="E89" i="3"/>
  <c r="BG9" i="4"/>
  <c r="BG10" i="4" s="1"/>
  <c r="BE18" i="4"/>
  <c r="BJ18" i="4" s="1"/>
  <c r="BO18" i="4" s="1"/>
  <c r="BT18" i="4" s="1"/>
  <c r="BL55" i="4"/>
  <c r="E72" i="4"/>
  <c r="BG7" i="1"/>
  <c r="J7" i="1" s="1"/>
  <c r="BI7" i="1" s="1"/>
  <c r="BO12" i="1"/>
  <c r="BE38" i="1"/>
  <c r="BI71" i="1"/>
  <c r="BF15" i="2"/>
  <c r="BD16" i="2" s="1"/>
  <c r="BF30" i="2"/>
  <c r="BD31" i="2" s="1"/>
  <c r="BG7" i="3"/>
  <c r="E28" i="4"/>
  <c r="BE7" i="1"/>
  <c r="BD7" i="1"/>
  <c r="BF7" i="1"/>
  <c r="BK7" i="1"/>
  <c r="BJ7" i="1"/>
  <c r="O10" i="1"/>
  <c r="O9" i="1"/>
  <c r="BQ9" i="1"/>
  <c r="BV9" i="1" s="1"/>
  <c r="BK9" i="1"/>
  <c r="BJ9" i="1"/>
  <c r="BG16" i="1"/>
  <c r="BT12" i="1"/>
  <c r="BY12" i="1" s="1"/>
  <c r="CD12" i="1" s="1"/>
  <c r="CI12" i="1" s="1"/>
  <c r="CN12" i="1" s="1"/>
  <c r="O16" i="1"/>
  <c r="O15" i="1"/>
  <c r="BQ15" i="1"/>
  <c r="BG10" i="1"/>
  <c r="BG14" i="1"/>
  <c r="BI68" i="1"/>
  <c r="J35" i="1"/>
  <c r="BG67" i="1"/>
  <c r="J66" i="1"/>
  <c r="BG8" i="1"/>
  <c r="BF15" i="1"/>
  <c r="BD16" i="1" s="1"/>
  <c r="BV15" i="1"/>
  <c r="BG32" i="1"/>
  <c r="BE33" i="1"/>
  <c r="BD32" i="1"/>
  <c r="BO50" i="1"/>
  <c r="BT50" i="1" s="1"/>
  <c r="BQ9" i="2"/>
  <c r="BL10" i="2"/>
  <c r="O9" i="2"/>
  <c r="O10" i="2"/>
  <c r="BJ8" i="1"/>
  <c r="BO8" i="1" s="1"/>
  <c r="BT8" i="1" s="1"/>
  <c r="BY8" i="1" s="1"/>
  <c r="CD8" i="1" s="1"/>
  <c r="CI8" i="1" s="1"/>
  <c r="CN8" i="1" s="1"/>
  <c r="BG74" i="1"/>
  <c r="BE75" i="1"/>
  <c r="BQ34" i="1"/>
  <c r="BE35" i="1"/>
  <c r="BJ35" i="1" s="1"/>
  <c r="BL35" i="1" s="1"/>
  <c r="BO39" i="1"/>
  <c r="BT39" i="1" s="1"/>
  <c r="BY39" i="1" s="1"/>
  <c r="CD39" i="1" s="1"/>
  <c r="CI39" i="1" s="1"/>
  <c r="CN39" i="1" s="1"/>
  <c r="BG52" i="1"/>
  <c r="BC77" i="1"/>
  <c r="BC73" i="1"/>
  <c r="BC71" i="1"/>
  <c r="BI67" i="1"/>
  <c r="BC69" i="1"/>
  <c r="BF9" i="2"/>
  <c r="BD10" i="2" s="1"/>
  <c r="BE9" i="2"/>
  <c r="BF28" i="1"/>
  <c r="BE28" i="1"/>
  <c r="BB8" i="1"/>
  <c r="E9" i="1"/>
  <c r="E14" i="1"/>
  <c r="BJ14" i="1"/>
  <c r="BO14" i="1" s="1"/>
  <c r="BT14" i="1" s="1"/>
  <c r="BY14" i="1" s="1"/>
  <c r="CD14" i="1" s="1"/>
  <c r="CI14" i="1" s="1"/>
  <c r="CN14" i="1" s="1"/>
  <c r="E16" i="1"/>
  <c r="BJ16" i="1"/>
  <c r="BO16" i="1" s="1"/>
  <c r="BT16" i="1" s="1"/>
  <c r="BY16" i="1" s="1"/>
  <c r="CD16" i="1" s="1"/>
  <c r="CI16" i="1" s="1"/>
  <c r="CN16" i="1" s="1"/>
  <c r="BG17" i="1"/>
  <c r="BE18" i="1"/>
  <c r="BJ18" i="1" s="1"/>
  <c r="BO18" i="1" s="1"/>
  <c r="BT18" i="1" s="1"/>
  <c r="BY18" i="1" s="1"/>
  <c r="CD18" i="1" s="1"/>
  <c r="CI18" i="1" s="1"/>
  <c r="CN18" i="1" s="1"/>
  <c r="BF32" i="1"/>
  <c r="BD33" i="1" s="1"/>
  <c r="BE32" i="1"/>
  <c r="BJ37" i="1"/>
  <c r="BO37" i="1" s="1"/>
  <c r="BT37" i="1" s="1"/>
  <c r="BY37" i="1" s="1"/>
  <c r="CD37" i="1" s="1"/>
  <c r="CI37" i="1" s="1"/>
  <c r="CN37" i="1" s="1"/>
  <c r="BL36" i="1"/>
  <c r="BT48" i="1"/>
  <c r="BY48" i="1" s="1"/>
  <c r="CD48" i="1" s="1"/>
  <c r="CI48" i="1" s="1"/>
  <c r="CN48" i="1" s="1"/>
  <c r="BY50" i="1"/>
  <c r="CD50" i="1" s="1"/>
  <c r="CI50" i="1" s="1"/>
  <c r="CN50" i="1" s="1"/>
  <c r="BO8" i="2"/>
  <c r="BT8" i="2" s="1"/>
  <c r="BY8" i="2" s="1"/>
  <c r="CD8" i="2" s="1"/>
  <c r="CI8" i="2" s="1"/>
  <c r="CN8" i="2" s="1"/>
  <c r="BF30" i="1"/>
  <c r="BD31" i="1" s="1"/>
  <c r="BE30" i="1"/>
  <c r="BL32" i="1"/>
  <c r="BO35" i="1"/>
  <c r="BT35" i="1" s="1"/>
  <c r="BG11" i="1"/>
  <c r="J13" i="1"/>
  <c r="J15" i="1"/>
  <c r="CA15" i="1"/>
  <c r="J16" i="1"/>
  <c r="BB99" i="1"/>
  <c r="BC99" i="1"/>
  <c r="BB27" i="1"/>
  <c r="BG30" i="1"/>
  <c r="BE31" i="1"/>
  <c r="BJ31" i="1" s="1"/>
  <c r="BO31" i="1" s="1"/>
  <c r="BT31" i="1" s="1"/>
  <c r="BY31" i="1" s="1"/>
  <c r="CD31" i="1" s="1"/>
  <c r="CI31" i="1" s="1"/>
  <c r="CN31" i="1" s="1"/>
  <c r="BI49" i="1"/>
  <c r="O70" i="1"/>
  <c r="E10" i="1"/>
  <c r="BJ10" i="1"/>
  <c r="BO10" i="1" s="1"/>
  <c r="BT10" i="1" s="1"/>
  <c r="BY10" i="1" s="1"/>
  <c r="CD10" i="1" s="1"/>
  <c r="CI10" i="1" s="1"/>
  <c r="CN10" i="1" s="1"/>
  <c r="J10" i="1"/>
  <c r="BH99" i="1"/>
  <c r="BG99" i="1"/>
  <c r="BG27" i="1"/>
  <c r="BG28" i="1"/>
  <c r="BE29" i="1"/>
  <c r="BJ29" i="1" s="1"/>
  <c r="BO29" i="1" s="1"/>
  <c r="BT29" i="1" s="1"/>
  <c r="BY29" i="1" s="1"/>
  <c r="CD29" i="1" s="1"/>
  <c r="CI29" i="1" s="1"/>
  <c r="CN29" i="1" s="1"/>
  <c r="J34" i="1"/>
  <c r="BN37" i="1"/>
  <c r="BS37" i="1" s="1"/>
  <c r="BL66" i="1"/>
  <c r="BC75" i="1"/>
  <c r="BJ33" i="1"/>
  <c r="BO33" i="1" s="1"/>
  <c r="BT33" i="1" s="1"/>
  <c r="BY33" i="1" s="1"/>
  <c r="CD33" i="1" s="1"/>
  <c r="CI33" i="1" s="1"/>
  <c r="CN33" i="1" s="1"/>
  <c r="N99" i="1"/>
  <c r="BL27" i="1"/>
  <c r="BD28" i="1"/>
  <c r="BL30" i="1"/>
  <c r="O34" i="1"/>
  <c r="BI34" i="1"/>
  <c r="BY35" i="1"/>
  <c r="CD35" i="1" s="1"/>
  <c r="CI35" i="1" s="1"/>
  <c r="CN35" i="1" s="1"/>
  <c r="BJ52" i="1"/>
  <c r="BO52" i="1" s="1"/>
  <c r="BT52" i="1" s="1"/>
  <c r="BY52" i="1" s="1"/>
  <c r="CD52" i="1" s="1"/>
  <c r="CI52" i="1" s="1"/>
  <c r="CN52" i="1" s="1"/>
  <c r="BL51" i="1"/>
  <c r="BQ66" i="1"/>
  <c r="BV66" i="1" s="1"/>
  <c r="J69" i="1"/>
  <c r="J68" i="1"/>
  <c r="BS73" i="1"/>
  <c r="BX73" i="1" s="1"/>
  <c r="BG17" i="2"/>
  <c r="BE18" i="2"/>
  <c r="BJ18" i="2" s="1"/>
  <c r="BO18" i="2" s="1"/>
  <c r="BT18" i="2" s="1"/>
  <c r="BY18" i="2" s="1"/>
  <c r="CD18" i="2" s="1"/>
  <c r="CI18" i="2" s="1"/>
  <c r="CN18" i="2" s="1"/>
  <c r="CK27" i="1"/>
  <c r="BQ32" i="1"/>
  <c r="BE73" i="1"/>
  <c r="BJ73" i="1" s="1"/>
  <c r="BG72" i="1"/>
  <c r="BI8" i="2"/>
  <c r="BC10" i="2"/>
  <c r="BC12" i="2"/>
  <c r="BC16" i="2"/>
  <c r="BC18" i="2"/>
  <c r="BI75" i="1"/>
  <c r="BN75" i="1" s="1"/>
  <c r="BS75" i="1" s="1"/>
  <c r="BX75" i="1" s="1"/>
  <c r="BK83" i="1"/>
  <c r="BJ83" i="1"/>
  <c r="BG84" i="1"/>
  <c r="J86" i="1"/>
  <c r="J85" i="1"/>
  <c r="J88" i="1"/>
  <c r="J87" i="1"/>
  <c r="CK97" i="1"/>
  <c r="S99" i="1"/>
  <c r="BQ27" i="1"/>
  <c r="BG38" i="1"/>
  <c r="BG47" i="1"/>
  <c r="BG49" i="1"/>
  <c r="BL83" i="1"/>
  <c r="BL85" i="1"/>
  <c r="BB97" i="1"/>
  <c r="N85" i="2"/>
  <c r="BL27" i="2"/>
  <c r="BT69" i="2"/>
  <c r="BY69" i="2" s="1"/>
  <c r="CD69" i="2" s="1"/>
  <c r="CI69" i="2" s="1"/>
  <c r="CN69" i="2" s="1"/>
  <c r="BV99" i="1"/>
  <c r="BW99" i="1"/>
  <c r="BV27" i="1"/>
  <c r="BJ77" i="1"/>
  <c r="BL76" i="1"/>
  <c r="BL77" i="1" s="1"/>
  <c r="BQ76" i="1" s="1"/>
  <c r="BQ77" i="1" s="1"/>
  <c r="BV76" i="1" s="1"/>
  <c r="BV77" i="1" s="1"/>
  <c r="CA76" i="1" s="1"/>
  <c r="BC14" i="2"/>
  <c r="BR85" i="2"/>
  <c r="BG56" i="2"/>
  <c r="CB99" i="1"/>
  <c r="CA99" i="1"/>
  <c r="CA27" i="1"/>
  <c r="BJ75" i="1"/>
  <c r="BQ85" i="1"/>
  <c r="CD10" i="2"/>
  <c r="E39" i="1"/>
  <c r="E50" i="1"/>
  <c r="E69" i="1"/>
  <c r="BI15" i="2"/>
  <c r="BP73" i="2"/>
  <c r="BO73" i="2"/>
  <c r="BG85" i="2"/>
  <c r="BH85" i="2"/>
  <c r="BI34" i="2"/>
  <c r="BG32" i="3"/>
  <c r="BE33" i="3"/>
  <c r="BJ33" i="3" s="1"/>
  <c r="BO33" i="3" s="1"/>
  <c r="BT33" i="3" s="1"/>
  <c r="BY33" i="3" s="1"/>
  <c r="CD33" i="3" s="1"/>
  <c r="CI33" i="3" s="1"/>
  <c r="CN33" i="3" s="1"/>
  <c r="BJ84" i="1"/>
  <c r="BO84" i="1" s="1"/>
  <c r="BT84" i="1" s="1"/>
  <c r="BY84" i="1" s="1"/>
  <c r="CD84" i="1" s="1"/>
  <c r="CI84" i="1" s="1"/>
  <c r="CN84" i="1" s="1"/>
  <c r="BJ88" i="1"/>
  <c r="BO88" i="1" s="1"/>
  <c r="BT88" i="1" s="1"/>
  <c r="BY88" i="1" s="1"/>
  <c r="CD88" i="1" s="1"/>
  <c r="CI88" i="1" s="1"/>
  <c r="CN88" i="1" s="1"/>
  <c r="BO10" i="2"/>
  <c r="BT10" i="2" s="1"/>
  <c r="BY10" i="2" s="1"/>
  <c r="CI10" i="2"/>
  <c r="CN10" i="2" s="1"/>
  <c r="BB10" i="2"/>
  <c r="BL11" i="2"/>
  <c r="BG12" i="2"/>
  <c r="BG13" i="2"/>
  <c r="BE14" i="2"/>
  <c r="BJ14" i="2" s="1"/>
  <c r="BO14" i="2" s="1"/>
  <c r="BT14" i="2" s="1"/>
  <c r="BY14" i="2" s="1"/>
  <c r="CD14" i="2" s="1"/>
  <c r="CI14" i="2" s="1"/>
  <c r="CN14" i="2" s="1"/>
  <c r="BI13" i="2"/>
  <c r="BW85" i="2"/>
  <c r="BV85" i="2"/>
  <c r="BI28" i="2"/>
  <c r="BK28" i="2"/>
  <c r="BJ33" i="2"/>
  <c r="BO33" i="2" s="1"/>
  <c r="BT33" i="2" s="1"/>
  <c r="BY33" i="2" s="1"/>
  <c r="CD33" i="2" s="1"/>
  <c r="CI33" i="2" s="1"/>
  <c r="CN33" i="2" s="1"/>
  <c r="BQ73" i="2"/>
  <c r="BG38" i="3"/>
  <c r="BE39" i="3"/>
  <c r="BJ39" i="3" s="1"/>
  <c r="BQ83" i="1"/>
  <c r="BL97" i="1"/>
  <c r="BF7" i="2"/>
  <c r="BE7" i="2"/>
  <c r="BG10" i="2"/>
  <c r="J10" i="2"/>
  <c r="J9" i="2"/>
  <c r="BO28" i="2"/>
  <c r="E36" i="2"/>
  <c r="BB37" i="2"/>
  <c r="BG36" i="2"/>
  <c r="E37" i="2"/>
  <c r="BF51" i="2"/>
  <c r="BE51" i="2"/>
  <c r="BD51" i="2"/>
  <c r="BG68" i="2"/>
  <c r="BB69" i="2"/>
  <c r="E68" i="2"/>
  <c r="E69" i="2"/>
  <c r="AC85" i="2"/>
  <c r="E86" i="1"/>
  <c r="BJ86" i="1"/>
  <c r="BO86" i="1" s="1"/>
  <c r="BT86" i="1" s="1"/>
  <c r="BY86" i="1" s="1"/>
  <c r="CD86" i="1" s="1"/>
  <c r="CI86" i="1" s="1"/>
  <c r="CN86" i="1" s="1"/>
  <c r="E88" i="1"/>
  <c r="BQ97" i="1"/>
  <c r="BV9" i="2"/>
  <c r="CA9" i="2" s="1"/>
  <c r="BG30" i="2"/>
  <c r="BE31" i="2"/>
  <c r="BJ31" i="2" s="1"/>
  <c r="BO31" i="2" s="1"/>
  <c r="BT31" i="2" s="1"/>
  <c r="BY31" i="2" s="1"/>
  <c r="CD31" i="2" s="1"/>
  <c r="CI31" i="2" s="1"/>
  <c r="CN31" i="2" s="1"/>
  <c r="BI30" i="2"/>
  <c r="BI33" i="2"/>
  <c r="BE34" i="2"/>
  <c r="BF66" i="2"/>
  <c r="BE66" i="2"/>
  <c r="BD66" i="2"/>
  <c r="BO12" i="3"/>
  <c r="BT12" i="3" s="1"/>
  <c r="BY12" i="3" s="1"/>
  <c r="BG89" i="1"/>
  <c r="BE90" i="1"/>
  <c r="BJ90" i="1" s="1"/>
  <c r="BO90" i="1" s="1"/>
  <c r="BT90" i="1" s="1"/>
  <c r="BY90" i="1" s="1"/>
  <c r="CD90" i="1" s="1"/>
  <c r="CI90" i="1" s="1"/>
  <c r="CN90" i="1" s="1"/>
  <c r="BV97" i="1"/>
  <c r="BG15" i="2"/>
  <c r="BE16" i="2"/>
  <c r="BJ16" i="2" s="1"/>
  <c r="BO16" i="2" s="1"/>
  <c r="BT16" i="2" s="1"/>
  <c r="BY16" i="2" s="1"/>
  <c r="CD16" i="2" s="1"/>
  <c r="CI16" i="2" s="1"/>
  <c r="CN16" i="2" s="1"/>
  <c r="BN28" i="2"/>
  <c r="BJ35" i="2"/>
  <c r="BO35" i="2" s="1"/>
  <c r="BT35" i="2" s="1"/>
  <c r="BY35" i="2" s="1"/>
  <c r="CD35" i="2" s="1"/>
  <c r="CI35" i="2" s="1"/>
  <c r="CN35" i="2" s="1"/>
  <c r="BJ72" i="2"/>
  <c r="BO72" i="2" s="1"/>
  <c r="BL87" i="1"/>
  <c r="CA97" i="1"/>
  <c r="BG8" i="2"/>
  <c r="J7" i="2"/>
  <c r="BG27" i="2"/>
  <c r="BT29" i="2"/>
  <c r="BY29" i="2" s="1"/>
  <c r="CD29" i="2" s="1"/>
  <c r="CI29" i="2" s="1"/>
  <c r="CN29" i="2" s="1"/>
  <c r="BG66" i="2"/>
  <c r="BB67" i="2"/>
  <c r="E76" i="2"/>
  <c r="BG75" i="2"/>
  <c r="BB76" i="2"/>
  <c r="E75" i="2"/>
  <c r="E18" i="3"/>
  <c r="E17" i="3"/>
  <c r="BB18" i="3"/>
  <c r="BD30" i="3"/>
  <c r="BQ34" i="3"/>
  <c r="O35" i="3"/>
  <c r="O34" i="3"/>
  <c r="BE58" i="3"/>
  <c r="BJ58" i="3" s="1"/>
  <c r="BO58" i="3" s="1"/>
  <c r="BT58" i="3" s="1"/>
  <c r="BY58" i="3" s="1"/>
  <c r="CD58" i="3" s="1"/>
  <c r="CI58" i="3" s="1"/>
  <c r="CN58" i="3" s="1"/>
  <c r="BG57" i="3"/>
  <c r="E90" i="1"/>
  <c r="BQ27" i="2"/>
  <c r="BG34" i="2"/>
  <c r="BB54" i="2"/>
  <c r="BF71" i="2"/>
  <c r="BE71" i="2"/>
  <c r="BG74" i="2"/>
  <c r="J74" i="2"/>
  <c r="J73" i="2"/>
  <c r="BG13" i="3"/>
  <c r="BL13" i="3" s="1"/>
  <c r="BE14" i="3"/>
  <c r="BJ14" i="3" s="1"/>
  <c r="BG17" i="3"/>
  <c r="BL17" i="3" s="1"/>
  <c r="BE18" i="3"/>
  <c r="BJ18" i="3" s="1"/>
  <c r="BT90" i="3"/>
  <c r="BY90" i="3" s="1"/>
  <c r="CD90" i="3" s="1"/>
  <c r="CI90" i="3" s="1"/>
  <c r="CN90" i="3" s="1"/>
  <c r="BF91" i="3"/>
  <c r="BD92" i="3" s="1"/>
  <c r="BE91" i="3"/>
  <c r="BT37" i="2"/>
  <c r="BV73" i="2"/>
  <c r="BT77" i="3"/>
  <c r="BY77" i="3" s="1"/>
  <c r="CD77" i="3" s="1"/>
  <c r="CI77" i="3" s="1"/>
  <c r="CN77" i="3" s="1"/>
  <c r="BE89" i="1"/>
  <c r="CG85" i="2"/>
  <c r="CF85" i="2"/>
  <c r="CF27" i="2"/>
  <c r="BL36" i="2"/>
  <c r="BQ36" i="2" s="1"/>
  <c r="BY52" i="2"/>
  <c r="CD52" i="2" s="1"/>
  <c r="CI52" i="2" s="1"/>
  <c r="CN52" i="2" s="1"/>
  <c r="BG53" i="2"/>
  <c r="BG72" i="2"/>
  <c r="J71" i="2"/>
  <c r="CA83" i="2"/>
  <c r="BC105" i="3"/>
  <c r="BB105" i="3"/>
  <c r="BB29" i="3"/>
  <c r="BO39" i="3"/>
  <c r="BT39" i="3" s="1"/>
  <c r="BY39" i="3" s="1"/>
  <c r="CD39" i="3" s="1"/>
  <c r="CI39" i="3" s="1"/>
  <c r="CN39" i="3" s="1"/>
  <c r="CL85" i="2"/>
  <c r="CK85" i="2"/>
  <c r="CK27" i="2"/>
  <c r="BY37" i="2"/>
  <c r="CD37" i="2" s="1"/>
  <c r="CI37" i="2" s="1"/>
  <c r="CN37" i="2" s="1"/>
  <c r="BG52" i="2"/>
  <c r="J51" i="2"/>
  <c r="BL53" i="2"/>
  <c r="BQ53" i="2" s="1"/>
  <c r="BJ67" i="2"/>
  <c r="BO67" i="2" s="1"/>
  <c r="BT67" i="2" s="1"/>
  <c r="BY67" i="2" s="1"/>
  <c r="CD67" i="2" s="1"/>
  <c r="CI67" i="2" s="1"/>
  <c r="CN67" i="2" s="1"/>
  <c r="BT72" i="2"/>
  <c r="BY72" i="2" s="1"/>
  <c r="CD72" i="2" s="1"/>
  <c r="CI72" i="2" s="1"/>
  <c r="CN72" i="2" s="1"/>
  <c r="BB74" i="2"/>
  <c r="CF83" i="2"/>
  <c r="J10" i="3"/>
  <c r="BO14" i="3"/>
  <c r="BT14" i="3" s="1"/>
  <c r="BY14" i="3" s="1"/>
  <c r="CD14" i="3" s="1"/>
  <c r="CI14" i="3" s="1"/>
  <c r="CN14" i="3" s="1"/>
  <c r="BH105" i="3"/>
  <c r="BG105" i="3"/>
  <c r="BG29" i="3"/>
  <c r="BS58" i="3"/>
  <c r="BX58" i="3" s="1"/>
  <c r="E14" i="2"/>
  <c r="E16" i="2"/>
  <c r="E18" i="2"/>
  <c r="D85" i="2"/>
  <c r="BB27" i="2"/>
  <c r="E31" i="2"/>
  <c r="BL51" i="2"/>
  <c r="E53" i="2"/>
  <c r="BJ54" i="2"/>
  <c r="BO54" i="2" s="1"/>
  <c r="BT54" i="2" s="1"/>
  <c r="BY54" i="2" s="1"/>
  <c r="CD54" i="2" s="1"/>
  <c r="CI54" i="2" s="1"/>
  <c r="CN54" i="2" s="1"/>
  <c r="BO56" i="2"/>
  <c r="BT56" i="2" s="1"/>
  <c r="BY56" i="2" s="1"/>
  <c r="CD56" i="2" s="1"/>
  <c r="CI56" i="2" s="1"/>
  <c r="CN56" i="2" s="1"/>
  <c r="BD71" i="2"/>
  <c r="E73" i="2"/>
  <c r="CA73" i="2"/>
  <c r="BO76" i="2"/>
  <c r="BT76" i="2" s="1"/>
  <c r="BY76" i="2" s="1"/>
  <c r="CD76" i="2" s="1"/>
  <c r="CI76" i="2" s="1"/>
  <c r="CN76" i="2" s="1"/>
  <c r="BL9" i="3"/>
  <c r="BJ10" i="3"/>
  <c r="BO10" i="3" s="1"/>
  <c r="BT10" i="3" s="1"/>
  <c r="BY10" i="3" s="1"/>
  <c r="CD10" i="3" s="1"/>
  <c r="CI10" i="3" s="1"/>
  <c r="CN10" i="3" s="1"/>
  <c r="BL76" i="3"/>
  <c r="BL7" i="3"/>
  <c r="BB14" i="3"/>
  <c r="E15" i="3"/>
  <c r="E16" i="3"/>
  <c r="BB33" i="3"/>
  <c r="J34" i="3"/>
  <c r="J35" i="3"/>
  <c r="BE54" i="3"/>
  <c r="BJ54" i="3" s="1"/>
  <c r="BG72" i="3"/>
  <c r="BE73" i="3"/>
  <c r="BG83" i="2"/>
  <c r="BO8" i="3"/>
  <c r="BT8" i="3" s="1"/>
  <c r="BY8" i="3" s="1"/>
  <c r="CD8" i="3" s="1"/>
  <c r="CI8" i="3" s="1"/>
  <c r="CN8" i="3" s="1"/>
  <c r="CN12" i="3"/>
  <c r="J56" i="3"/>
  <c r="J55" i="3"/>
  <c r="BI79" i="3"/>
  <c r="BN79" i="3" s="1"/>
  <c r="BS79" i="3" s="1"/>
  <c r="BX79" i="3" s="1"/>
  <c r="BE81" i="3"/>
  <c r="BJ81" i="3" s="1"/>
  <c r="BG80" i="3"/>
  <c r="BL83" i="2"/>
  <c r="CD12" i="3"/>
  <c r="CI12" i="3" s="1"/>
  <c r="BL32" i="3"/>
  <c r="BG37" i="3"/>
  <c r="BN36" i="3"/>
  <c r="BN37" i="3"/>
  <c r="BL55" i="3"/>
  <c r="BJ56" i="3"/>
  <c r="BO56" i="3" s="1"/>
  <c r="BT56" i="3" s="1"/>
  <c r="BY56" i="3" s="1"/>
  <c r="CD56" i="3" s="1"/>
  <c r="CI56" i="3" s="1"/>
  <c r="CN56" i="3" s="1"/>
  <c r="BO81" i="3"/>
  <c r="BG15" i="3"/>
  <c r="BE16" i="3"/>
  <c r="BJ16" i="3" s="1"/>
  <c r="BO16" i="3" s="1"/>
  <c r="BT16" i="3" s="1"/>
  <c r="BY16" i="3" s="1"/>
  <c r="CD16" i="3" s="1"/>
  <c r="CI16" i="3" s="1"/>
  <c r="CN16" i="3" s="1"/>
  <c r="BV34" i="3"/>
  <c r="BI34" i="3"/>
  <c r="BJ37" i="3"/>
  <c r="BO37" i="3" s="1"/>
  <c r="BT37" i="3" s="1"/>
  <c r="BY37" i="3" s="1"/>
  <c r="CD37" i="3" s="1"/>
  <c r="CI37" i="3" s="1"/>
  <c r="CN37" i="3" s="1"/>
  <c r="BL36" i="3"/>
  <c r="E13" i="3"/>
  <c r="BO18" i="3"/>
  <c r="BT18" i="3" s="1"/>
  <c r="BY18" i="3" s="1"/>
  <c r="CD18" i="3" s="1"/>
  <c r="CI18" i="3" s="1"/>
  <c r="CN18" i="3" s="1"/>
  <c r="BG30" i="3"/>
  <c r="BE31" i="3"/>
  <c r="BJ31" i="3" s="1"/>
  <c r="BO31" i="3" s="1"/>
  <c r="BT31" i="3" s="1"/>
  <c r="BY31" i="3" s="1"/>
  <c r="CD31" i="3" s="1"/>
  <c r="CI31" i="3" s="1"/>
  <c r="CN31" i="3" s="1"/>
  <c r="E32" i="3"/>
  <c r="BE35" i="3"/>
  <c r="BJ35" i="3" s="1"/>
  <c r="BO35" i="3" s="1"/>
  <c r="BT35" i="3" s="1"/>
  <c r="BY35" i="3" s="1"/>
  <c r="CD35" i="3" s="1"/>
  <c r="CI35" i="3" s="1"/>
  <c r="CN35" i="3" s="1"/>
  <c r="BI36" i="3"/>
  <c r="BF93" i="3"/>
  <c r="BD94" i="3" s="1"/>
  <c r="BE93" i="3"/>
  <c r="E10" i="3"/>
  <c r="BG11" i="3"/>
  <c r="N105" i="3"/>
  <c r="BL29" i="3"/>
  <c r="BL30" i="3"/>
  <c r="BB56" i="3"/>
  <c r="E56" i="3"/>
  <c r="BJ73" i="3"/>
  <c r="BO73" i="3" s="1"/>
  <c r="BT73" i="3" s="1"/>
  <c r="BY73" i="3" s="1"/>
  <c r="CD73" i="3" s="1"/>
  <c r="CI73" i="3" s="1"/>
  <c r="CN73" i="3" s="1"/>
  <c r="BG74" i="3"/>
  <c r="BJ88" i="3"/>
  <c r="BL87" i="3"/>
  <c r="BO71" i="4"/>
  <c r="BT71" i="4" s="1"/>
  <c r="BY71" i="4" s="1"/>
  <c r="CD71" i="4" s="1"/>
  <c r="CI71" i="4" s="1"/>
  <c r="CN71" i="4" s="1"/>
  <c r="S105" i="3"/>
  <c r="BQ29" i="3"/>
  <c r="BI72" i="3"/>
  <c r="BD7" i="3"/>
  <c r="BW105" i="3"/>
  <c r="BV105" i="3"/>
  <c r="BV29" i="3"/>
  <c r="BL70" i="3"/>
  <c r="BL90" i="3"/>
  <c r="O90" i="3"/>
  <c r="O89" i="3"/>
  <c r="BQ89" i="3"/>
  <c r="BT92" i="3"/>
  <c r="BY92" i="3" s="1"/>
  <c r="CD92" i="3" s="1"/>
  <c r="CI92" i="3" s="1"/>
  <c r="CN92" i="3" s="1"/>
  <c r="CK103" i="3"/>
  <c r="CA29" i="3"/>
  <c r="BE55" i="3"/>
  <c r="BY71" i="3"/>
  <c r="CD71" i="3" s="1"/>
  <c r="CI71" i="3" s="1"/>
  <c r="CN71" i="3" s="1"/>
  <c r="BF89" i="3"/>
  <c r="BD90" i="3" s="1"/>
  <c r="BE89" i="3"/>
  <c r="BG92" i="3"/>
  <c r="J91" i="3"/>
  <c r="BB103" i="3"/>
  <c r="CF29" i="3"/>
  <c r="E39" i="3"/>
  <c r="BJ75" i="3"/>
  <c r="BO75" i="3" s="1"/>
  <c r="BT75" i="3" s="1"/>
  <c r="BY75" i="3" s="1"/>
  <c r="CD75" i="3" s="1"/>
  <c r="CI75" i="3" s="1"/>
  <c r="CN75" i="3" s="1"/>
  <c r="BI75" i="3"/>
  <c r="BL91" i="3"/>
  <c r="E73" i="3"/>
  <c r="BF95" i="3"/>
  <c r="BD96" i="3" s="1"/>
  <c r="BE95" i="3"/>
  <c r="BG103" i="3"/>
  <c r="BI17" i="4"/>
  <c r="BD70" i="3"/>
  <c r="BO88" i="3"/>
  <c r="BT88" i="3" s="1"/>
  <c r="BY88" i="3" s="1"/>
  <c r="CD88" i="3" s="1"/>
  <c r="CI88" i="3" s="1"/>
  <c r="CN88" i="3" s="1"/>
  <c r="J14" i="4"/>
  <c r="J13" i="4"/>
  <c r="J30" i="4"/>
  <c r="BL30" i="4"/>
  <c r="BQ30" i="4" s="1"/>
  <c r="BG31" i="4"/>
  <c r="J50" i="4"/>
  <c r="J49" i="4"/>
  <c r="BG50" i="4"/>
  <c r="BE70" i="3"/>
  <c r="BE72" i="3"/>
  <c r="BJ79" i="3"/>
  <c r="BO79" i="3" s="1"/>
  <c r="BT79" i="3" s="1"/>
  <c r="BY79" i="3" s="1"/>
  <c r="CD79" i="3" s="1"/>
  <c r="CI79" i="3" s="1"/>
  <c r="CN79" i="3" s="1"/>
  <c r="BV103" i="3"/>
  <c r="BL49" i="4"/>
  <c r="BQ49" i="4" s="1"/>
  <c r="BJ50" i="4"/>
  <c r="BO50" i="4" s="1"/>
  <c r="BT50" i="4" s="1"/>
  <c r="BY50" i="4" s="1"/>
  <c r="CD50" i="4" s="1"/>
  <c r="CI50" i="4" s="1"/>
  <c r="CN50" i="4" s="1"/>
  <c r="BT81" i="3"/>
  <c r="BY81" i="3" s="1"/>
  <c r="CD81" i="3" s="1"/>
  <c r="CI81" i="3" s="1"/>
  <c r="CN81" i="3" s="1"/>
  <c r="BE87" i="3"/>
  <c r="BD87" i="3"/>
  <c r="BF87" i="3"/>
  <c r="BG95" i="3"/>
  <c r="BL95" i="3" s="1"/>
  <c r="BE96" i="3"/>
  <c r="BJ96" i="3" s="1"/>
  <c r="BO96" i="3" s="1"/>
  <c r="BT96" i="3" s="1"/>
  <c r="BY96" i="3" s="1"/>
  <c r="CD96" i="3" s="1"/>
  <c r="CI96" i="3" s="1"/>
  <c r="CN96" i="3" s="1"/>
  <c r="CA103" i="3"/>
  <c r="BG93" i="3"/>
  <c r="BE94" i="3"/>
  <c r="BJ94" i="3" s="1"/>
  <c r="BO94" i="3" s="1"/>
  <c r="BT94" i="3" s="1"/>
  <c r="BY94" i="3" s="1"/>
  <c r="CD94" i="3" s="1"/>
  <c r="CI94" i="3" s="1"/>
  <c r="CN94" i="3" s="1"/>
  <c r="BL28" i="4"/>
  <c r="BQ28" i="4" s="1"/>
  <c r="BJ8" i="4"/>
  <c r="BO8" i="4" s="1"/>
  <c r="BT8" i="4" s="1"/>
  <c r="BY8" i="4" s="1"/>
  <c r="CD8" i="4" s="1"/>
  <c r="CI8" i="4" s="1"/>
  <c r="CN8" i="4" s="1"/>
  <c r="BE12" i="4"/>
  <c r="BJ12" i="4" s="1"/>
  <c r="BG11" i="4"/>
  <c r="BE33" i="4"/>
  <c r="BG33" i="4" s="1"/>
  <c r="BK7" i="4"/>
  <c r="BJ7" i="4"/>
  <c r="BI7" i="4"/>
  <c r="BO12" i="4"/>
  <c r="BT12" i="4" s="1"/>
  <c r="BY12" i="4" s="1"/>
  <c r="CD12" i="4" s="1"/>
  <c r="CI12" i="4" s="1"/>
  <c r="CN12" i="4" s="1"/>
  <c r="E13" i="4"/>
  <c r="E14" i="4"/>
  <c r="BE16" i="4"/>
  <c r="BJ16" i="4" s="1"/>
  <c r="BO16" i="4" s="1"/>
  <c r="BT16" i="4" s="1"/>
  <c r="BY16" i="4" s="1"/>
  <c r="CD16" i="4" s="1"/>
  <c r="CI16" i="4" s="1"/>
  <c r="CN16" i="4" s="1"/>
  <c r="BG18" i="4"/>
  <c r="O7" i="4"/>
  <c r="BQ7" i="4"/>
  <c r="BI9" i="4"/>
  <c r="BJ17" i="4"/>
  <c r="BK17" i="4"/>
  <c r="BI18" i="4" s="1"/>
  <c r="J10" i="4"/>
  <c r="J9" i="4"/>
  <c r="BB16" i="4"/>
  <c r="E15" i="4"/>
  <c r="BL18" i="4"/>
  <c r="BG27" i="4"/>
  <c r="BG52" i="4"/>
  <c r="BB52" i="4"/>
  <c r="E69" i="4"/>
  <c r="E68" i="4"/>
  <c r="BB69" i="4"/>
  <c r="CF103" i="3"/>
  <c r="BL9" i="4"/>
  <c r="BJ10" i="4"/>
  <c r="BO10" i="4" s="1"/>
  <c r="BT10" i="4" s="1"/>
  <c r="BY10" i="4" s="1"/>
  <c r="CD10" i="4" s="1"/>
  <c r="CI10" i="4" s="1"/>
  <c r="CN10" i="4" s="1"/>
  <c r="J15" i="4"/>
  <c r="BG68" i="4"/>
  <c r="BE69" i="4"/>
  <c r="BJ69" i="4" s="1"/>
  <c r="BC12" i="4"/>
  <c r="BC14" i="4"/>
  <c r="J18" i="4"/>
  <c r="N78" i="4"/>
  <c r="BL53" i="4"/>
  <c r="BJ54" i="4"/>
  <c r="BO54" i="4" s="1"/>
  <c r="BT54" i="4" s="1"/>
  <c r="BY54" i="4" s="1"/>
  <c r="CD54" i="4" s="1"/>
  <c r="CI54" i="4" s="1"/>
  <c r="CN54" i="4" s="1"/>
  <c r="E10" i="4"/>
  <c r="O18" i="4"/>
  <c r="BR78" i="4"/>
  <c r="BQ78" i="4"/>
  <c r="BV27" i="4"/>
  <c r="BC10" i="4"/>
  <c r="BE14" i="4"/>
  <c r="BJ14" i="4" s="1"/>
  <c r="BO14" i="4" s="1"/>
  <c r="BT14" i="4" s="1"/>
  <c r="BY14" i="4" s="1"/>
  <c r="CD14" i="4" s="1"/>
  <c r="CI14" i="4" s="1"/>
  <c r="CN14" i="4" s="1"/>
  <c r="CA27" i="4"/>
  <c r="BL48" i="4"/>
  <c r="O47" i="4"/>
  <c r="BL66" i="4"/>
  <c r="J67" i="4"/>
  <c r="J66" i="4"/>
  <c r="BE67" i="4"/>
  <c r="BJ67" i="4" s="1"/>
  <c r="BO67" i="4" s="1"/>
  <c r="BT67" i="4" s="1"/>
  <c r="BY67" i="4" s="1"/>
  <c r="CD67" i="4" s="1"/>
  <c r="CI67" i="4" s="1"/>
  <c r="CN67" i="4" s="1"/>
  <c r="CA76" i="4"/>
  <c r="BO48" i="4"/>
  <c r="BT48" i="4" s="1"/>
  <c r="BY48" i="4" s="1"/>
  <c r="CD48" i="4" s="1"/>
  <c r="CI48" i="4" s="1"/>
  <c r="CN48" i="4" s="1"/>
  <c r="BQ47" i="4"/>
  <c r="BQ17" i="4"/>
  <c r="BY18" i="4"/>
  <c r="CD18" i="4" s="1"/>
  <c r="CI18" i="4" s="1"/>
  <c r="CN18" i="4" s="1"/>
  <c r="CF27" i="4"/>
  <c r="BO56" i="4"/>
  <c r="BT56" i="4" s="1"/>
  <c r="E71" i="4"/>
  <c r="E70" i="4"/>
  <c r="BB71" i="4"/>
  <c r="CF76" i="4"/>
  <c r="CK27" i="4"/>
  <c r="BY56" i="4"/>
  <c r="CD56" i="4" s="1"/>
  <c r="CI56" i="4" s="1"/>
  <c r="CN56" i="4" s="1"/>
  <c r="BG70" i="4"/>
  <c r="BE71" i="4"/>
  <c r="BJ71" i="4" s="1"/>
  <c r="CK76" i="4"/>
  <c r="E18" i="4"/>
  <c r="BB78" i="4"/>
  <c r="BB27" i="4"/>
  <c r="E31" i="4"/>
  <c r="BL32" i="4"/>
  <c r="BG56" i="4"/>
  <c r="BJ72" i="4"/>
  <c r="BK72" i="4"/>
  <c r="BG76" i="4"/>
  <c r="BC78" i="4"/>
  <c r="BK47" i="4"/>
  <c r="BJ47" i="4"/>
  <c r="BI47" i="4"/>
  <c r="BL51" i="4"/>
  <c r="BJ52" i="4"/>
  <c r="BO52" i="4" s="1"/>
  <c r="BT52" i="4" s="1"/>
  <c r="BY52" i="4" s="1"/>
  <c r="CD52" i="4" s="1"/>
  <c r="CI52" i="4" s="1"/>
  <c r="CN52" i="4" s="1"/>
  <c r="BL56" i="4"/>
  <c r="BQ55" i="4"/>
  <c r="BV55" i="4" s="1"/>
  <c r="BN56" i="4"/>
  <c r="BS56" i="4" s="1"/>
  <c r="BX56" i="4" s="1"/>
  <c r="BB58" i="4"/>
  <c r="BG57" i="4"/>
  <c r="BO69" i="4"/>
  <c r="BT69" i="4" s="1"/>
  <c r="BY69" i="4" s="1"/>
  <c r="CD69" i="4" s="1"/>
  <c r="CI69" i="4" s="1"/>
  <c r="CN69" i="4" s="1"/>
  <c r="BL76" i="4"/>
  <c r="BO58" i="4"/>
  <c r="BT58" i="4" s="1"/>
  <c r="BY58" i="4" s="1"/>
  <c r="CD58" i="4" s="1"/>
  <c r="CI58" i="4" s="1"/>
  <c r="CN58" i="4" s="1"/>
  <c r="E66" i="4"/>
  <c r="E67" i="4"/>
  <c r="BB76" i="4"/>
  <c r="E50" i="4"/>
  <c r="BG64" i="4"/>
  <c r="BD64" i="4"/>
  <c r="BE64" i="4"/>
  <c r="BQ72" i="4"/>
  <c r="BJ65" i="4"/>
  <c r="BO65" i="4" s="1"/>
  <c r="BT65" i="4" s="1"/>
  <c r="BY65" i="4" s="1"/>
  <c r="CD65" i="4" s="1"/>
  <c r="CI65" i="4" s="1"/>
  <c r="CN65" i="4" s="1"/>
  <c r="BG73" i="4"/>
  <c r="BV76" i="4"/>
  <c r="E73" i="4"/>
  <c r="CK99" i="1" l="1"/>
  <c r="CK105" i="3"/>
  <c r="CG105" i="3"/>
  <c r="CG78" i="4"/>
  <c r="BW78" i="4"/>
  <c r="BG78" i="4"/>
  <c r="CK78" i="4"/>
  <c r="CB78" i="4"/>
  <c r="CA105" i="3"/>
  <c r="BL56" i="2"/>
  <c r="BQ55" i="2"/>
  <c r="BV55" i="2" s="1"/>
  <c r="BV56" i="2" s="1"/>
  <c r="BV56" i="4"/>
  <c r="CA55" i="4"/>
  <c r="AD55" i="4" s="1"/>
  <c r="BQ71" i="2"/>
  <c r="BV71" i="2" s="1"/>
  <c r="O71" i="2"/>
  <c r="BL73" i="4"/>
  <c r="BO73" i="4"/>
  <c r="BT73" i="4" s="1"/>
  <c r="BY73" i="4" s="1"/>
  <c r="CD73" i="4" s="1"/>
  <c r="CI73" i="4" s="1"/>
  <c r="CN73" i="4" s="1"/>
  <c r="O13" i="4"/>
  <c r="BQ13" i="4"/>
  <c r="BV13" i="4" s="1"/>
  <c r="O14" i="4"/>
  <c r="BG10" i="3"/>
  <c r="BE30" i="3"/>
  <c r="CF99" i="1"/>
  <c r="O13" i="1"/>
  <c r="BF85" i="1"/>
  <c r="BD86" i="1" s="1"/>
  <c r="BE85" i="1"/>
  <c r="BL29" i="2"/>
  <c r="O14" i="1"/>
  <c r="BF28" i="4"/>
  <c r="BE28" i="4"/>
  <c r="BE29" i="4" s="1"/>
  <c r="BD28" i="4"/>
  <c r="BG90" i="3"/>
  <c r="J89" i="3"/>
  <c r="J90" i="3"/>
  <c r="BL78" i="3"/>
  <c r="BQ78" i="3" s="1"/>
  <c r="BG79" i="3"/>
  <c r="J7" i="3"/>
  <c r="BG8" i="3"/>
  <c r="BF47" i="4"/>
  <c r="BE47" i="4"/>
  <c r="BD47" i="4"/>
  <c r="O72" i="4"/>
  <c r="O73" i="4"/>
  <c r="BG71" i="3"/>
  <c r="J70" i="3"/>
  <c r="BL32" i="2"/>
  <c r="BQ32" i="2" s="1"/>
  <c r="BG75" i="1"/>
  <c r="BL74" i="1" s="1"/>
  <c r="BF53" i="3"/>
  <c r="BE53" i="3"/>
  <c r="BD53" i="3"/>
  <c r="BE28" i="2"/>
  <c r="BF28" i="2"/>
  <c r="BD28" i="2"/>
  <c r="BF30" i="4"/>
  <c r="BD31" i="4" s="1"/>
  <c r="BI30" i="4" s="1"/>
  <c r="J31" i="4" s="1"/>
  <c r="BE30" i="4"/>
  <c r="BL53" i="3"/>
  <c r="J53" i="3"/>
  <c r="BG54" i="3"/>
  <c r="BG29" i="2"/>
  <c r="BF47" i="1"/>
  <c r="BE47" i="1"/>
  <c r="BD47" i="1"/>
  <c r="BP17" i="4"/>
  <c r="BO17" i="4"/>
  <c r="BD83" i="1"/>
  <c r="BF83" i="1"/>
  <c r="BE83" i="1"/>
  <c r="BQ56" i="4"/>
  <c r="BJ33" i="4"/>
  <c r="BO33" i="4" s="1"/>
  <c r="BT33" i="4" s="1"/>
  <c r="BY33" i="4" s="1"/>
  <c r="CD33" i="4" s="1"/>
  <c r="CI33" i="4" s="1"/>
  <c r="CN33" i="4" s="1"/>
  <c r="BG14" i="4"/>
  <c r="BG69" i="1"/>
  <c r="BL68" i="1" s="1"/>
  <c r="BL69" i="1" s="1"/>
  <c r="BQ68" i="1" s="1"/>
  <c r="BF17" i="1"/>
  <c r="BD18" i="1" s="1"/>
  <c r="BI17" i="1" s="1"/>
  <c r="BF13" i="1"/>
  <c r="BD14" i="1" s="1"/>
  <c r="BE17" i="2"/>
  <c r="BF17" i="2"/>
  <c r="BD18" i="2" s="1"/>
  <c r="BI17" i="2" s="1"/>
  <c r="BG88" i="3"/>
  <c r="J87" i="3"/>
  <c r="BG73" i="1"/>
  <c r="BL72" i="1" s="1"/>
  <c r="BL73" i="1" s="1"/>
  <c r="BQ72" i="1" s="1"/>
  <c r="BQ73" i="1" s="1"/>
  <c r="BV72" i="1" s="1"/>
  <c r="BV73" i="1" s="1"/>
  <c r="CA72" i="1" s="1"/>
  <c r="CA73" i="1" s="1"/>
  <c r="CF72" i="1" s="1"/>
  <c r="BG35" i="3"/>
  <c r="BF72" i="4"/>
  <c r="BD73" i="4" s="1"/>
  <c r="BI73" i="4" s="1"/>
  <c r="BE72" i="4"/>
  <c r="BE7" i="3"/>
  <c r="BF7" i="3"/>
  <c r="BQ28" i="2"/>
  <c r="BF49" i="4"/>
  <c r="BD50" i="4" s="1"/>
  <c r="BI49" i="4" s="1"/>
  <c r="BE49" i="4"/>
  <c r="BL74" i="2"/>
  <c r="BQ7" i="2"/>
  <c r="O7" i="2"/>
  <c r="BL15" i="4"/>
  <c r="J16" i="4"/>
  <c r="BL7" i="1"/>
  <c r="BL8" i="1" s="1"/>
  <c r="BF87" i="1"/>
  <c r="BD88" i="1" s="1"/>
  <c r="BE87" i="1"/>
  <c r="T37" i="2"/>
  <c r="T36" i="2"/>
  <c r="BQ37" i="2"/>
  <c r="BV36" i="2"/>
  <c r="BQ50" i="4"/>
  <c r="T50" i="4"/>
  <c r="BV49" i="4"/>
  <c r="T49" i="4"/>
  <c r="BL96" i="3"/>
  <c r="O96" i="3"/>
  <c r="O95" i="3"/>
  <c r="BQ95" i="3"/>
  <c r="T54" i="2"/>
  <c r="T53" i="2"/>
  <c r="BQ54" i="2"/>
  <c r="BV53" i="2"/>
  <c r="AD10" i="2"/>
  <c r="AD9" i="2"/>
  <c r="CA10" i="2"/>
  <c r="CF9" i="2"/>
  <c r="BO54" i="3"/>
  <c r="BT54" i="3" s="1"/>
  <c r="BY54" i="3" s="1"/>
  <c r="CD54" i="3" s="1"/>
  <c r="CI54" i="3" s="1"/>
  <c r="CN54" i="3" s="1"/>
  <c r="BN18" i="4"/>
  <c r="BN17" i="4"/>
  <c r="BV28" i="4"/>
  <c r="CA55" i="2"/>
  <c r="AD72" i="1"/>
  <c r="AD73" i="1"/>
  <c r="T70" i="1"/>
  <c r="BL18" i="3"/>
  <c r="O18" i="3"/>
  <c r="O17" i="3"/>
  <c r="BQ17" i="3"/>
  <c r="J35" i="2"/>
  <c r="J34" i="2"/>
  <c r="BG35" i="2"/>
  <c r="BP34" i="3"/>
  <c r="BO34" i="3"/>
  <c r="J76" i="2"/>
  <c r="BL75" i="2"/>
  <c r="J75" i="2"/>
  <c r="BG76" i="2"/>
  <c r="BL34" i="2"/>
  <c r="BN33" i="2"/>
  <c r="BG69" i="2"/>
  <c r="J69" i="2"/>
  <c r="J68" i="2"/>
  <c r="BL68" i="2"/>
  <c r="T83" i="1"/>
  <c r="BQ84" i="1"/>
  <c r="BV83" i="1"/>
  <c r="BP71" i="2"/>
  <c r="BO71" i="2"/>
  <c r="BN71" i="2"/>
  <c r="BL33" i="2"/>
  <c r="BL86" i="1"/>
  <c r="O86" i="1"/>
  <c r="O85" i="1"/>
  <c r="BG39" i="1"/>
  <c r="J39" i="1"/>
  <c r="J38" i="1"/>
  <c r="BL38" i="1"/>
  <c r="BQ67" i="1"/>
  <c r="T66" i="1"/>
  <c r="BM99" i="1"/>
  <c r="BL99" i="1"/>
  <c r="BG31" i="1"/>
  <c r="J30" i="1"/>
  <c r="J31" i="1"/>
  <c r="AD15" i="1"/>
  <c r="AD16" i="1"/>
  <c r="CA16" i="1"/>
  <c r="CF15" i="1"/>
  <c r="BI30" i="1"/>
  <c r="T10" i="2"/>
  <c r="T9" i="2"/>
  <c r="BQ10" i="2"/>
  <c r="BI15" i="1"/>
  <c r="BL16" i="1"/>
  <c r="T10" i="1"/>
  <c r="T9" i="1"/>
  <c r="BQ10" i="1"/>
  <c r="BH18" i="4"/>
  <c r="BH16" i="4"/>
  <c r="BH14" i="4"/>
  <c r="BN8" i="4"/>
  <c r="BH12" i="4"/>
  <c r="BH10" i="4"/>
  <c r="BF66" i="4"/>
  <c r="BD67" i="4" s="1"/>
  <c r="BE66" i="4"/>
  <c r="BK49" i="4"/>
  <c r="BJ49" i="4"/>
  <c r="BK9" i="3"/>
  <c r="BI10" i="3" s="1"/>
  <c r="BJ9" i="3"/>
  <c r="BC54" i="2"/>
  <c r="BC56" i="2"/>
  <c r="BI52" i="2"/>
  <c r="BQ51" i="1"/>
  <c r="BL52" i="1"/>
  <c r="BI32" i="1"/>
  <c r="BV14" i="1"/>
  <c r="Y14" i="1"/>
  <c r="Y13" i="1"/>
  <c r="BQ18" i="4"/>
  <c r="BV17" i="4"/>
  <c r="T18" i="4"/>
  <c r="T17" i="4"/>
  <c r="BK66" i="4"/>
  <c r="BJ66" i="4"/>
  <c r="BL54" i="4"/>
  <c r="BQ53" i="4"/>
  <c r="BG16" i="4"/>
  <c r="BF68" i="4"/>
  <c r="BD69" i="4" s="1"/>
  <c r="BE68" i="4"/>
  <c r="BF13" i="4"/>
  <c r="BD14" i="4" s="1"/>
  <c r="BE13" i="4"/>
  <c r="BQ14" i="4"/>
  <c r="T14" i="4"/>
  <c r="T13" i="4"/>
  <c r="T90" i="3"/>
  <c r="T89" i="3"/>
  <c r="BQ90" i="3"/>
  <c r="BF13" i="3"/>
  <c r="BD14" i="3" s="1"/>
  <c r="BE13" i="3"/>
  <c r="BS36" i="3"/>
  <c r="BS37" i="3"/>
  <c r="BF15" i="3"/>
  <c r="BD16" i="3" s="1"/>
  <c r="BE15" i="3"/>
  <c r="BL10" i="3"/>
  <c r="O10" i="3"/>
  <c r="O9" i="3"/>
  <c r="BQ9" i="3"/>
  <c r="O51" i="2"/>
  <c r="BL52" i="2"/>
  <c r="BV74" i="2"/>
  <c r="Y74" i="2"/>
  <c r="Y73" i="2"/>
  <c r="BG18" i="3"/>
  <c r="J18" i="3"/>
  <c r="J17" i="3"/>
  <c r="BL35" i="3"/>
  <c r="O88" i="1"/>
  <c r="O87" i="1"/>
  <c r="BL88" i="1"/>
  <c r="BG90" i="1"/>
  <c r="J90" i="1"/>
  <c r="J89" i="1"/>
  <c r="BI67" i="2"/>
  <c r="BC69" i="2"/>
  <c r="BK9" i="2"/>
  <c r="BJ9" i="2"/>
  <c r="BG33" i="3"/>
  <c r="J32" i="3"/>
  <c r="J33" i="3"/>
  <c r="O83" i="1"/>
  <c r="BL84" i="1"/>
  <c r="BG18" i="2"/>
  <c r="BL17" i="2"/>
  <c r="J18" i="2"/>
  <c r="J17" i="2"/>
  <c r="BJ34" i="1"/>
  <c r="BK34" i="1"/>
  <c r="BI35" i="1" s="1"/>
  <c r="BQ8" i="2"/>
  <c r="BK13" i="1"/>
  <c r="BI14" i="1" s="1"/>
  <c r="BJ13" i="1"/>
  <c r="BI13" i="1"/>
  <c r="BG35" i="1"/>
  <c r="T14" i="1"/>
  <c r="T13" i="1"/>
  <c r="BQ14" i="1"/>
  <c r="CA13" i="1"/>
  <c r="BR105" i="3"/>
  <c r="BQ105" i="3"/>
  <c r="BG73" i="3"/>
  <c r="J73" i="3"/>
  <c r="J72" i="3"/>
  <c r="BF17" i="3"/>
  <c r="BD18" i="3" s="1"/>
  <c r="BE17" i="3"/>
  <c r="BV67" i="1"/>
  <c r="Y66" i="1"/>
  <c r="CA66" i="1"/>
  <c r="BG29" i="1"/>
  <c r="J28" i="1"/>
  <c r="BK15" i="1"/>
  <c r="BI16" i="1" s="1"/>
  <c r="BJ15" i="1"/>
  <c r="BP9" i="1"/>
  <c r="BO9" i="1"/>
  <c r="BQ73" i="4"/>
  <c r="BV72" i="4"/>
  <c r="T72" i="4"/>
  <c r="T73" i="4"/>
  <c r="BK15" i="4"/>
  <c r="BJ15" i="4"/>
  <c r="BL14" i="4"/>
  <c r="BC90" i="3"/>
  <c r="BC92" i="3"/>
  <c r="BC96" i="3"/>
  <c r="BI88" i="3"/>
  <c r="BC94" i="3"/>
  <c r="BP89" i="3"/>
  <c r="BO89" i="3"/>
  <c r="BF32" i="3"/>
  <c r="BD33" i="3" s="1"/>
  <c r="BE32" i="3"/>
  <c r="Y34" i="3"/>
  <c r="BV35" i="3"/>
  <c r="Y35" i="3"/>
  <c r="CA34" i="3"/>
  <c r="BQ35" i="3"/>
  <c r="T34" i="3"/>
  <c r="T35" i="3"/>
  <c r="BG67" i="2"/>
  <c r="J66" i="2"/>
  <c r="BL66" i="2"/>
  <c r="BG39" i="3"/>
  <c r="BL38" i="3"/>
  <c r="J38" i="3"/>
  <c r="J39" i="3"/>
  <c r="BQ72" i="2"/>
  <c r="T71" i="2"/>
  <c r="BR99" i="1"/>
  <c r="BQ99" i="1"/>
  <c r="BP34" i="1"/>
  <c r="BO34" i="1"/>
  <c r="BG12" i="1"/>
  <c r="BL11" i="1"/>
  <c r="BL37" i="1"/>
  <c r="BQ36" i="1"/>
  <c r="BP13" i="1"/>
  <c r="BO13" i="1"/>
  <c r="BL10" i="1"/>
  <c r="BG94" i="3"/>
  <c r="J93" i="3"/>
  <c r="J94" i="3"/>
  <c r="BL72" i="3"/>
  <c r="BK71" i="2"/>
  <c r="BJ71" i="2"/>
  <c r="BI71" i="2"/>
  <c r="BO13" i="4"/>
  <c r="BP13" i="4"/>
  <c r="BL92" i="3"/>
  <c r="O92" i="3"/>
  <c r="O91" i="3"/>
  <c r="BQ91" i="3"/>
  <c r="BL16" i="4"/>
  <c r="O87" i="3"/>
  <c r="BL88" i="3"/>
  <c r="BQ87" i="3"/>
  <c r="O30" i="3"/>
  <c r="BL31" i="3"/>
  <c r="BQ30" i="3"/>
  <c r="BG81" i="3"/>
  <c r="BL80" i="3"/>
  <c r="J54" i="2"/>
  <c r="J53" i="2"/>
  <c r="BG54" i="2"/>
  <c r="BV89" i="3"/>
  <c r="BL79" i="3"/>
  <c r="BK7" i="2"/>
  <c r="BJ7" i="2"/>
  <c r="BI7" i="2"/>
  <c r="BG16" i="2"/>
  <c r="BL15" i="2"/>
  <c r="J15" i="2"/>
  <c r="J16" i="2"/>
  <c r="CA85" i="2"/>
  <c r="CB85" i="2"/>
  <c r="BL72" i="2"/>
  <c r="T33" i="1"/>
  <c r="T32" i="1"/>
  <c r="BQ33" i="1"/>
  <c r="BL31" i="1"/>
  <c r="O31" i="1"/>
  <c r="O30" i="1"/>
  <c r="BP70" i="1"/>
  <c r="BN71" i="1" s="1"/>
  <c r="BO70" i="1"/>
  <c r="BO71" i="1" s="1"/>
  <c r="BQ71" i="1" s="1"/>
  <c r="BV70" i="1" s="1"/>
  <c r="BE9" i="1"/>
  <c r="BF9" i="1"/>
  <c r="BD10" i="1" s="1"/>
  <c r="BQ35" i="1"/>
  <c r="T34" i="1"/>
  <c r="T35" i="1"/>
  <c r="BL75" i="1"/>
  <c r="BQ74" i="1" s="1"/>
  <c r="BQ75" i="1" s="1"/>
  <c r="BV74" i="1" s="1"/>
  <c r="BV75" i="1" s="1"/>
  <c r="CA74" i="1" s="1"/>
  <c r="BV10" i="1"/>
  <c r="Y10" i="1"/>
  <c r="Y9" i="1"/>
  <c r="CA9" i="1"/>
  <c r="BC10" i="1"/>
  <c r="BC16" i="1"/>
  <c r="BC14" i="1"/>
  <c r="BC12" i="1"/>
  <c r="BC18" i="1"/>
  <c r="BI8" i="1"/>
  <c r="BL37" i="2"/>
  <c r="O37" i="2"/>
  <c r="O36" i="2"/>
  <c r="CA56" i="4"/>
  <c r="BV30" i="4"/>
  <c r="BV78" i="3"/>
  <c r="BQ79" i="3"/>
  <c r="BK55" i="3"/>
  <c r="BI56" i="3" s="1"/>
  <c r="BJ55" i="3"/>
  <c r="BC76" i="2"/>
  <c r="BI72" i="2"/>
  <c r="BC74" i="2"/>
  <c r="BV10" i="2"/>
  <c r="Y10" i="2"/>
  <c r="Y9" i="2"/>
  <c r="AD76" i="1"/>
  <c r="CA77" i="1"/>
  <c r="CF76" i="1" s="1"/>
  <c r="AD77" i="1"/>
  <c r="BK85" i="1"/>
  <c r="BI86" i="1" s="1"/>
  <c r="BJ85" i="1"/>
  <c r="BL67" i="4"/>
  <c r="O67" i="4"/>
  <c r="O66" i="4"/>
  <c r="BQ32" i="4"/>
  <c r="BK9" i="4"/>
  <c r="BI10" i="4" s="1"/>
  <c r="BJ9" i="4"/>
  <c r="T7" i="4"/>
  <c r="BQ8" i="4"/>
  <c r="BV7" i="4"/>
  <c r="O30" i="4"/>
  <c r="BL31" i="4"/>
  <c r="BQ66" i="4"/>
  <c r="BG67" i="4"/>
  <c r="BL8" i="4"/>
  <c r="BJ30" i="4"/>
  <c r="BK30" i="4"/>
  <c r="BG31" i="3"/>
  <c r="J30" i="3"/>
  <c r="BL14" i="3"/>
  <c r="O14" i="3"/>
  <c r="O13" i="3"/>
  <c r="BQ13" i="3"/>
  <c r="BL54" i="2"/>
  <c r="O54" i="2"/>
  <c r="O53" i="2"/>
  <c r="BG14" i="3"/>
  <c r="J13" i="3"/>
  <c r="J14" i="3"/>
  <c r="BG58" i="3"/>
  <c r="BL57" i="3"/>
  <c r="BI31" i="3"/>
  <c r="BC39" i="3"/>
  <c r="BC35" i="3"/>
  <c r="BC37" i="3"/>
  <c r="BC33" i="3"/>
  <c r="BG31" i="2"/>
  <c r="J31" i="2"/>
  <c r="BL30" i="2"/>
  <c r="J30" i="2"/>
  <c r="J37" i="2"/>
  <c r="J36" i="2"/>
  <c r="BG37" i="2"/>
  <c r="BG14" i="2"/>
  <c r="J14" i="2"/>
  <c r="J13" i="2"/>
  <c r="BL13" i="2"/>
  <c r="BQ30" i="1"/>
  <c r="BJ68" i="1"/>
  <c r="BK68" i="1"/>
  <c r="BI69" i="1" s="1"/>
  <c r="BV32" i="1"/>
  <c r="BV34" i="1"/>
  <c r="BI10" i="2"/>
  <c r="BI9" i="2"/>
  <c r="BL28" i="1"/>
  <c r="BG33" i="1"/>
  <c r="J32" i="1"/>
  <c r="J33" i="1"/>
  <c r="T16" i="1"/>
  <c r="T15" i="1"/>
  <c r="BQ16" i="1"/>
  <c r="BL14" i="1"/>
  <c r="BL50" i="4"/>
  <c r="O50" i="4"/>
  <c r="O49" i="4"/>
  <c r="O70" i="3"/>
  <c r="BL71" i="3"/>
  <c r="BQ70" i="3"/>
  <c r="BF70" i="4"/>
  <c r="BD71" i="4" s="1"/>
  <c r="BE70" i="4"/>
  <c r="Y14" i="4"/>
  <c r="Y13" i="4"/>
  <c r="BV14" i="4"/>
  <c r="CA13" i="4"/>
  <c r="BM105" i="3"/>
  <c r="BL105" i="3"/>
  <c r="BJ34" i="3"/>
  <c r="BK34" i="3"/>
  <c r="BI35" i="3" s="1"/>
  <c r="AD74" i="2"/>
  <c r="AD73" i="2"/>
  <c r="CA74" i="2"/>
  <c r="Y71" i="2"/>
  <c r="BV72" i="2"/>
  <c r="BK51" i="2"/>
  <c r="BI51" i="2"/>
  <c r="BJ51" i="2"/>
  <c r="BK73" i="2"/>
  <c r="BJ73" i="2"/>
  <c r="BF75" i="2"/>
  <c r="BD76" i="2" s="1"/>
  <c r="BE75" i="2"/>
  <c r="BF68" i="2"/>
  <c r="BD69" i="2" s="1"/>
  <c r="BE68" i="2"/>
  <c r="T74" i="2"/>
  <c r="T73" i="2"/>
  <c r="BQ74" i="2"/>
  <c r="BQ87" i="1"/>
  <c r="BG50" i="1"/>
  <c r="J50" i="1"/>
  <c r="J49" i="1"/>
  <c r="BL49" i="1"/>
  <c r="BI29" i="1"/>
  <c r="BC39" i="1"/>
  <c r="BC37" i="1"/>
  <c r="BC35" i="1"/>
  <c r="BC33" i="1"/>
  <c r="BC31" i="1"/>
  <c r="BL33" i="1"/>
  <c r="O33" i="1"/>
  <c r="O32" i="1"/>
  <c r="BP9" i="2"/>
  <c r="BO9" i="2"/>
  <c r="BP15" i="1"/>
  <c r="BO15" i="1"/>
  <c r="BF15" i="4"/>
  <c r="BD16" i="4" s="1"/>
  <c r="BE15" i="4"/>
  <c r="BG96" i="3"/>
  <c r="J96" i="3"/>
  <c r="J95" i="3"/>
  <c r="BL77" i="3"/>
  <c r="BQ76" i="3"/>
  <c r="BP47" i="4"/>
  <c r="BO47" i="4"/>
  <c r="BN47" i="4"/>
  <c r="BK91" i="3"/>
  <c r="BI92" i="3" s="1"/>
  <c r="BJ91" i="3"/>
  <c r="BG16" i="3"/>
  <c r="J15" i="3"/>
  <c r="J16" i="3"/>
  <c r="BF53" i="2"/>
  <c r="BD54" i="2" s="1"/>
  <c r="BE53" i="2"/>
  <c r="BL15" i="3"/>
  <c r="BI65" i="4"/>
  <c r="BC73" i="4"/>
  <c r="BC67" i="4"/>
  <c r="BC71" i="4"/>
  <c r="BC69" i="4"/>
  <c r="O51" i="4"/>
  <c r="BQ51" i="4"/>
  <c r="O52" i="4"/>
  <c r="BL52" i="4"/>
  <c r="T47" i="4"/>
  <c r="BQ48" i="4"/>
  <c r="BV47" i="4"/>
  <c r="BG69" i="4"/>
  <c r="J69" i="4"/>
  <c r="J68" i="4"/>
  <c r="BL68" i="4"/>
  <c r="BN7" i="4"/>
  <c r="BO7" i="4"/>
  <c r="BP7" i="4"/>
  <c r="BG12" i="4"/>
  <c r="BL11" i="4"/>
  <c r="BK13" i="4"/>
  <c r="BJ13" i="4"/>
  <c r="BG65" i="4"/>
  <c r="BL64" i="4"/>
  <c r="J64" i="4"/>
  <c r="BG58" i="4"/>
  <c r="BL57" i="4"/>
  <c r="BG71" i="4"/>
  <c r="J71" i="4"/>
  <c r="J70" i="4"/>
  <c r="BL70" i="4"/>
  <c r="BM78" i="4"/>
  <c r="BL78" i="4"/>
  <c r="BL10" i="4"/>
  <c r="O10" i="4"/>
  <c r="O9" i="4"/>
  <c r="BQ9" i="4"/>
  <c r="BC79" i="3"/>
  <c r="BC81" i="3"/>
  <c r="BC75" i="3"/>
  <c r="BC77" i="3"/>
  <c r="BI71" i="3"/>
  <c r="BC73" i="3"/>
  <c r="BL93" i="3"/>
  <c r="BC10" i="3"/>
  <c r="BC16" i="3"/>
  <c r="BI8" i="3"/>
  <c r="BC18" i="3"/>
  <c r="BC12" i="3"/>
  <c r="BC14" i="3"/>
  <c r="BL74" i="3"/>
  <c r="BG75" i="3"/>
  <c r="BG12" i="3"/>
  <c r="BL11" i="3"/>
  <c r="BQ36" i="3"/>
  <c r="BL37" i="3"/>
  <c r="BL56" i="3"/>
  <c r="O56" i="3"/>
  <c r="O55" i="3"/>
  <c r="BQ55" i="3"/>
  <c r="BL33" i="3"/>
  <c r="O33" i="3"/>
  <c r="O32" i="3"/>
  <c r="BQ32" i="3"/>
  <c r="O7" i="3"/>
  <c r="BL8" i="3"/>
  <c r="BQ7" i="3"/>
  <c r="BF73" i="2"/>
  <c r="BD74" i="2" s="1"/>
  <c r="BI74" i="2" s="1"/>
  <c r="BN74" i="2" s="1"/>
  <c r="BE73" i="2"/>
  <c r="BC85" i="2"/>
  <c r="BB85" i="2"/>
  <c r="BF36" i="2"/>
  <c r="BD37" i="2" s="1"/>
  <c r="BE36" i="2"/>
  <c r="CA71" i="2"/>
  <c r="BQ51" i="2"/>
  <c r="BQ11" i="2"/>
  <c r="BL12" i="2"/>
  <c r="BL89" i="1"/>
  <c r="BQ86" i="1"/>
  <c r="T86" i="1"/>
  <c r="T85" i="1"/>
  <c r="BV85" i="1"/>
  <c r="CF73" i="2"/>
  <c r="BL85" i="2"/>
  <c r="BM85" i="2"/>
  <c r="BG48" i="1"/>
  <c r="J47" i="1"/>
  <c r="BL47" i="1"/>
  <c r="BK87" i="1"/>
  <c r="BI88" i="1" s="1"/>
  <c r="BJ87" i="1"/>
  <c r="O69" i="1"/>
  <c r="BL67" i="1"/>
  <c r="O66" i="1"/>
  <c r="BG18" i="1"/>
  <c r="J17" i="1"/>
  <c r="J18" i="1"/>
  <c r="BL17" i="1"/>
  <c r="BV16" i="1"/>
  <c r="Y16" i="1"/>
  <c r="Y15" i="1"/>
  <c r="BJ66" i="1"/>
  <c r="BI66" i="1"/>
  <c r="BK66" i="1"/>
  <c r="BH14" i="1"/>
  <c r="BH10" i="1"/>
  <c r="BN8" i="1"/>
  <c r="BH12" i="1"/>
  <c r="BH18" i="1"/>
  <c r="BH16" i="1"/>
  <c r="BI31" i="4" l="1"/>
  <c r="BN30" i="4" s="1"/>
  <c r="O31" i="4" s="1"/>
  <c r="BG29" i="4"/>
  <c r="J28" i="4" s="1"/>
  <c r="BQ15" i="4"/>
  <c r="O15" i="4"/>
  <c r="O16" i="4"/>
  <c r="BJ70" i="3"/>
  <c r="BK70" i="3"/>
  <c r="BI70" i="3"/>
  <c r="BH79" i="3" s="1"/>
  <c r="O68" i="1"/>
  <c r="CF55" i="4"/>
  <c r="AI55" i="4" s="1"/>
  <c r="BI50" i="4"/>
  <c r="BP7" i="2"/>
  <c r="BO7" i="2"/>
  <c r="BN7" i="2"/>
  <c r="O53" i="3"/>
  <c r="BQ53" i="3"/>
  <c r="BJ89" i="3"/>
  <c r="BK89" i="3"/>
  <c r="BI90" i="3" s="1"/>
  <c r="BN90" i="3" s="1"/>
  <c r="BV7" i="2"/>
  <c r="T7" i="2"/>
  <c r="BJ87" i="3"/>
  <c r="BK87" i="3"/>
  <c r="BI87" i="3"/>
  <c r="BH94" i="3" s="1"/>
  <c r="BC33" i="4"/>
  <c r="BI29" i="4"/>
  <c r="BC31" i="4"/>
  <c r="BC88" i="1"/>
  <c r="BC86" i="1"/>
  <c r="BC90" i="1"/>
  <c r="BI84" i="1"/>
  <c r="BC37" i="2"/>
  <c r="BC35" i="2"/>
  <c r="BC33" i="2"/>
  <c r="BI29" i="2"/>
  <c r="BC31" i="2"/>
  <c r="BP72" i="4"/>
  <c r="BN73" i="4" s="1"/>
  <c r="BO72" i="4"/>
  <c r="BQ56" i="2"/>
  <c r="BC56" i="4"/>
  <c r="BI48" i="4"/>
  <c r="BC58" i="4"/>
  <c r="BC52" i="4"/>
  <c r="BC54" i="4"/>
  <c r="BC50" i="4"/>
  <c r="T28" i="2"/>
  <c r="BQ29" i="2"/>
  <c r="BV28" i="2"/>
  <c r="BC50" i="1"/>
  <c r="BI48" i="1"/>
  <c r="BC52" i="1"/>
  <c r="BC56" i="3"/>
  <c r="BC58" i="3"/>
  <c r="BI54" i="3"/>
  <c r="BK7" i="3"/>
  <c r="BJ7" i="3"/>
  <c r="BI7" i="3"/>
  <c r="BH18" i="3" s="1"/>
  <c r="O7" i="1"/>
  <c r="BQ7" i="1"/>
  <c r="BL54" i="3"/>
  <c r="BL33" i="4"/>
  <c r="BK53" i="3"/>
  <c r="BJ53" i="3"/>
  <c r="BI53" i="3"/>
  <c r="BN14" i="1"/>
  <c r="BN13" i="1"/>
  <c r="BN16" i="1"/>
  <c r="BN15" i="1"/>
  <c r="Y70" i="1"/>
  <c r="Y86" i="1"/>
  <c r="BV86" i="1"/>
  <c r="Y85" i="1"/>
  <c r="CA85" i="1"/>
  <c r="BN35" i="3"/>
  <c r="BN55" i="3"/>
  <c r="BK53" i="2"/>
  <c r="BI54" i="2" s="1"/>
  <c r="BJ53" i="2"/>
  <c r="BV36" i="1"/>
  <c r="BQ37" i="1"/>
  <c r="BT49" i="4"/>
  <c r="BU49" i="4"/>
  <c r="BT85" i="1"/>
  <c r="BU85" i="1"/>
  <c r="BP7" i="3"/>
  <c r="BO7" i="3"/>
  <c r="BN7" i="3"/>
  <c r="BL58" i="4"/>
  <c r="BQ57" i="4"/>
  <c r="BV48" i="4"/>
  <c r="Y47" i="4"/>
  <c r="CA47" i="4"/>
  <c r="BJ15" i="3"/>
  <c r="BK15" i="3"/>
  <c r="BN10" i="2"/>
  <c r="BN9" i="2"/>
  <c r="BK36" i="2"/>
  <c r="BJ36" i="2"/>
  <c r="BP53" i="2"/>
  <c r="BO53" i="2"/>
  <c r="BJ30" i="3"/>
  <c r="BK30" i="3"/>
  <c r="BI30" i="3"/>
  <c r="BP66" i="4"/>
  <c r="BO66" i="4"/>
  <c r="BY9" i="2"/>
  <c r="BZ9" i="2"/>
  <c r="CK55" i="4"/>
  <c r="CA75" i="1"/>
  <c r="CF74" i="1" s="1"/>
  <c r="AD74" i="1"/>
  <c r="BO30" i="1"/>
  <c r="BP30" i="1"/>
  <c r="BL73" i="3"/>
  <c r="O73" i="3"/>
  <c r="O72" i="3"/>
  <c r="BQ72" i="3"/>
  <c r="BK66" i="2"/>
  <c r="BI66" i="2"/>
  <c r="BJ66" i="2"/>
  <c r="BJ72" i="3"/>
  <c r="BK72" i="3"/>
  <c r="BI73" i="3" s="1"/>
  <c r="BJ32" i="3"/>
  <c r="BK32" i="3"/>
  <c r="BN51" i="2"/>
  <c r="BO51" i="2"/>
  <c r="BP51" i="2"/>
  <c r="BN9" i="3"/>
  <c r="Y50" i="4"/>
  <c r="BV50" i="4"/>
  <c r="Y49" i="4"/>
  <c r="CA49" i="4"/>
  <c r="BP66" i="1"/>
  <c r="BO66" i="1"/>
  <c r="BN66" i="1"/>
  <c r="BL67" i="2"/>
  <c r="O66" i="2"/>
  <c r="BQ66" i="2"/>
  <c r="BU13" i="1"/>
  <c r="BT13" i="1"/>
  <c r="CF16" i="1"/>
  <c r="AI16" i="1"/>
  <c r="AI15" i="1"/>
  <c r="CK15" i="1"/>
  <c r="BZ15" i="1"/>
  <c r="BY15" i="1"/>
  <c r="BP68" i="1"/>
  <c r="BO68" i="1"/>
  <c r="BO69" i="1" s="1"/>
  <c r="BL48" i="1"/>
  <c r="O47" i="1"/>
  <c r="BQ47" i="1"/>
  <c r="BI37" i="2"/>
  <c r="T33" i="3"/>
  <c r="T32" i="3"/>
  <c r="BQ33" i="3"/>
  <c r="BV32" i="3"/>
  <c r="BJ95" i="3"/>
  <c r="BK95" i="3"/>
  <c r="BI96" i="3" s="1"/>
  <c r="T88" i="1"/>
  <c r="T87" i="1"/>
  <c r="BQ88" i="1"/>
  <c r="BV87" i="1"/>
  <c r="BU15" i="1"/>
  <c r="BT15" i="1"/>
  <c r="Y34" i="1"/>
  <c r="BV35" i="1"/>
  <c r="Y35" i="1"/>
  <c r="CA34" i="1"/>
  <c r="BP30" i="4"/>
  <c r="BO30" i="4"/>
  <c r="BO31" i="4" s="1"/>
  <c r="BV79" i="3"/>
  <c r="CA78" i="3"/>
  <c r="CD55" i="4"/>
  <c r="CE55" i="4"/>
  <c r="CC56" i="4" s="1"/>
  <c r="BH10" i="2"/>
  <c r="BH18" i="2"/>
  <c r="BH16" i="2"/>
  <c r="BH14" i="2"/>
  <c r="BH12" i="2"/>
  <c r="BN8" i="2"/>
  <c r="BL81" i="3"/>
  <c r="BQ80" i="3"/>
  <c r="BP87" i="3"/>
  <c r="BO87" i="3"/>
  <c r="BN87" i="3"/>
  <c r="BL12" i="1"/>
  <c r="BQ11" i="1"/>
  <c r="BU71" i="2"/>
  <c r="BS71" i="2"/>
  <c r="BT71" i="2"/>
  <c r="BU34" i="3"/>
  <c r="BT34" i="3"/>
  <c r="BY34" i="3"/>
  <c r="BZ34" i="3"/>
  <c r="BH92" i="3"/>
  <c r="BH90" i="3"/>
  <c r="BN88" i="3"/>
  <c r="BH96" i="3"/>
  <c r="BI17" i="3"/>
  <c r="BJ17" i="2"/>
  <c r="BK17" i="2"/>
  <c r="BI18" i="2" s="1"/>
  <c r="BZ73" i="2"/>
  <c r="BY73" i="2"/>
  <c r="BV9" i="3"/>
  <c r="T10" i="3"/>
  <c r="T9" i="3"/>
  <c r="BQ10" i="3"/>
  <c r="BI15" i="3"/>
  <c r="BI16" i="3"/>
  <c r="BU13" i="4"/>
  <c r="BT13" i="4"/>
  <c r="BU17" i="4"/>
  <c r="BS18" i="4" s="1"/>
  <c r="BT17" i="4"/>
  <c r="BS66" i="1"/>
  <c r="BU66" i="1"/>
  <c r="BT66" i="1"/>
  <c r="BT70" i="1"/>
  <c r="BT71" i="1" s="1"/>
  <c r="BV71" i="1" s="1"/>
  <c r="CA70" i="1" s="1"/>
  <c r="BU70" i="1"/>
  <c r="BS71" i="1" s="1"/>
  <c r="BU53" i="2"/>
  <c r="BT53" i="2"/>
  <c r="O16" i="2"/>
  <c r="O15" i="2"/>
  <c r="BL16" i="2"/>
  <c r="BQ15" i="2"/>
  <c r="BN34" i="1"/>
  <c r="BN35" i="1"/>
  <c r="BU89" i="3"/>
  <c r="BT89" i="3"/>
  <c r="BJ47" i="1"/>
  <c r="BI47" i="1"/>
  <c r="BK47" i="1"/>
  <c r="BV36" i="3"/>
  <c r="BQ37" i="3"/>
  <c r="BI64" i="4"/>
  <c r="BK64" i="4"/>
  <c r="BJ64" i="4"/>
  <c r="BT47" i="4"/>
  <c r="BS47" i="4"/>
  <c r="BU47" i="4"/>
  <c r="BX71" i="2"/>
  <c r="BZ71" i="2"/>
  <c r="BY71" i="2"/>
  <c r="BQ71" i="3"/>
  <c r="T70" i="3"/>
  <c r="BV70" i="3"/>
  <c r="BV33" i="1"/>
  <c r="Y33" i="1"/>
  <c r="Y32" i="1"/>
  <c r="CA32" i="1"/>
  <c r="BJ30" i="2"/>
  <c r="BK30" i="2"/>
  <c r="BI31" i="2" s="1"/>
  <c r="BV8" i="4"/>
  <c r="Y7" i="4"/>
  <c r="CA7" i="4"/>
  <c r="BU34" i="1"/>
  <c r="BT34" i="1"/>
  <c r="BK93" i="3"/>
  <c r="BI94" i="3" s="1"/>
  <c r="BJ93" i="3"/>
  <c r="BH10" i="3"/>
  <c r="BP87" i="1"/>
  <c r="BN88" i="1" s="1"/>
  <c r="BO87" i="1"/>
  <c r="BP9" i="3"/>
  <c r="BN10" i="3" s="1"/>
  <c r="BO9" i="3"/>
  <c r="BX36" i="3"/>
  <c r="BN49" i="4"/>
  <c r="CE15" i="1"/>
  <c r="CD15" i="1"/>
  <c r="BP85" i="1"/>
  <c r="BO85" i="1"/>
  <c r="BV84" i="1"/>
  <c r="Y83" i="1"/>
  <c r="CA83" i="1"/>
  <c r="BS33" i="2"/>
  <c r="CA28" i="4"/>
  <c r="BP9" i="4"/>
  <c r="BO9" i="4"/>
  <c r="BJ13" i="2"/>
  <c r="BK13" i="2"/>
  <c r="BI14" i="2" s="1"/>
  <c r="BQ33" i="4"/>
  <c r="BV32" i="4"/>
  <c r="BQ88" i="3"/>
  <c r="T87" i="3"/>
  <c r="BV87" i="3"/>
  <c r="BV54" i="2"/>
  <c r="Y54" i="2"/>
  <c r="Y53" i="2"/>
  <c r="CA53" i="2"/>
  <c r="BQ69" i="1"/>
  <c r="BV68" i="1" s="1"/>
  <c r="T68" i="1"/>
  <c r="T69" i="1"/>
  <c r="BP32" i="3"/>
  <c r="BO32" i="3"/>
  <c r="BO32" i="1"/>
  <c r="BP32" i="1"/>
  <c r="BQ17" i="1"/>
  <c r="BL18" i="1"/>
  <c r="O17" i="1"/>
  <c r="O18" i="1"/>
  <c r="BL90" i="1"/>
  <c r="O90" i="1"/>
  <c r="O89" i="1"/>
  <c r="BQ89" i="1"/>
  <c r="BL12" i="3"/>
  <c r="BQ11" i="3"/>
  <c r="BL65" i="4"/>
  <c r="O64" i="4"/>
  <c r="BQ64" i="4"/>
  <c r="BM18" i="4"/>
  <c r="BM10" i="4"/>
  <c r="BM16" i="4"/>
  <c r="BM12" i="4"/>
  <c r="BM14" i="4"/>
  <c r="BS8" i="4"/>
  <c r="BU73" i="2"/>
  <c r="BT73" i="2"/>
  <c r="BN69" i="1"/>
  <c r="BN68" i="1"/>
  <c r="BQ30" i="2"/>
  <c r="BL31" i="2"/>
  <c r="O31" i="2"/>
  <c r="O30" i="2"/>
  <c r="BL58" i="3"/>
  <c r="BQ57" i="3"/>
  <c r="BO36" i="2"/>
  <c r="BP36" i="2"/>
  <c r="BN8" i="3"/>
  <c r="BI32" i="3"/>
  <c r="BI33" i="3"/>
  <c r="BI28" i="1"/>
  <c r="BK28" i="1"/>
  <c r="BJ28" i="1"/>
  <c r="O18" i="2"/>
  <c r="O17" i="2"/>
  <c r="BL18" i="2"/>
  <c r="BQ17" i="2"/>
  <c r="Y18" i="4"/>
  <c r="BV18" i="4"/>
  <c r="Y17" i="4"/>
  <c r="CA17" i="4"/>
  <c r="BU9" i="2"/>
  <c r="BT9" i="2"/>
  <c r="BL35" i="2"/>
  <c r="O34" i="2"/>
  <c r="O35" i="2"/>
  <c r="BQ34" i="2"/>
  <c r="BK34" i="2"/>
  <c r="BI35" i="2" s="1"/>
  <c r="BJ34" i="2"/>
  <c r="CF10" i="2"/>
  <c r="AI10" i="2"/>
  <c r="AI9" i="2"/>
  <c r="CK9" i="2"/>
  <c r="T96" i="3"/>
  <c r="T95" i="3"/>
  <c r="BQ96" i="3"/>
  <c r="BV95" i="3"/>
  <c r="BV37" i="2"/>
  <c r="Y37" i="2"/>
  <c r="Y36" i="2"/>
  <c r="CA36" i="2"/>
  <c r="AD71" i="2"/>
  <c r="CA72" i="2"/>
  <c r="CF71" i="2"/>
  <c r="CE76" i="1"/>
  <c r="CC77" i="1" s="1"/>
  <c r="CD76" i="1"/>
  <c r="CD77" i="1" s="1"/>
  <c r="BJ38" i="1"/>
  <c r="BK38" i="1"/>
  <c r="BI39" i="1" s="1"/>
  <c r="BL71" i="4"/>
  <c r="O71" i="4"/>
  <c r="O70" i="4"/>
  <c r="BQ70" i="4"/>
  <c r="BL69" i="4"/>
  <c r="O69" i="4"/>
  <c r="O68" i="4"/>
  <c r="BQ68" i="4"/>
  <c r="BL16" i="3"/>
  <c r="O16" i="3"/>
  <c r="O15" i="3"/>
  <c r="BQ15" i="3"/>
  <c r="AD14" i="4"/>
  <c r="AD13" i="4"/>
  <c r="CA14" i="4"/>
  <c r="CF13" i="4"/>
  <c r="BN70" i="3"/>
  <c r="BO70" i="3"/>
  <c r="BP70" i="3"/>
  <c r="BJ32" i="1"/>
  <c r="BK32" i="1"/>
  <c r="BI33" i="1" s="1"/>
  <c r="T14" i="3"/>
  <c r="T13" i="3"/>
  <c r="BQ14" i="3"/>
  <c r="BV13" i="3"/>
  <c r="BU7" i="4"/>
  <c r="BT7" i="4"/>
  <c r="BS7" i="4"/>
  <c r="BN86" i="1"/>
  <c r="BS86" i="1" s="1"/>
  <c r="CA10" i="1"/>
  <c r="AD10" i="1"/>
  <c r="CF9" i="1"/>
  <c r="AD9" i="1"/>
  <c r="BI10" i="1"/>
  <c r="BI9" i="1"/>
  <c r="BQ31" i="3"/>
  <c r="T30" i="3"/>
  <c r="BV30" i="3"/>
  <c r="T92" i="3"/>
  <c r="T91" i="3"/>
  <c r="BQ92" i="3"/>
  <c r="BV91" i="3"/>
  <c r="BJ38" i="3"/>
  <c r="BK38" i="3"/>
  <c r="BI39" i="3" s="1"/>
  <c r="BH12" i="3"/>
  <c r="BU72" i="4"/>
  <c r="BT72" i="4"/>
  <c r="BI67" i="4"/>
  <c r="BN67" i="4" s="1"/>
  <c r="BU9" i="1"/>
  <c r="BT9" i="1"/>
  <c r="BJ30" i="1"/>
  <c r="BK30" i="1"/>
  <c r="BI31" i="1" s="1"/>
  <c r="BT83" i="1"/>
  <c r="BS83" i="1"/>
  <c r="BU83" i="1"/>
  <c r="CE72" i="1"/>
  <c r="CC73" i="1" s="1"/>
  <c r="CD72" i="1"/>
  <c r="CD73" i="1" s="1"/>
  <c r="CF73" i="1" s="1"/>
  <c r="CK72" i="1" s="1"/>
  <c r="BS17" i="4"/>
  <c r="BP95" i="3"/>
  <c r="BO95" i="3"/>
  <c r="BH56" i="2"/>
  <c r="BN52" i="2"/>
  <c r="BH54" i="2"/>
  <c r="BK17" i="1"/>
  <c r="BI18" i="1" s="1"/>
  <c r="BJ17" i="1"/>
  <c r="BQ12" i="2"/>
  <c r="BV11" i="2"/>
  <c r="T51" i="4"/>
  <c r="T52" i="4"/>
  <c r="BQ52" i="4"/>
  <c r="BV51" i="4"/>
  <c r="BI16" i="4"/>
  <c r="BI15" i="4"/>
  <c r="O50" i="1"/>
  <c r="BL50" i="1"/>
  <c r="O49" i="1"/>
  <c r="BQ49" i="1"/>
  <c r="BP49" i="4"/>
  <c r="BN50" i="4" s="1"/>
  <c r="BO49" i="4"/>
  <c r="T31" i="1"/>
  <c r="T30" i="1"/>
  <c r="BQ31" i="1"/>
  <c r="BV30" i="1"/>
  <c r="BP13" i="3"/>
  <c r="BO13" i="3"/>
  <c r="BZ9" i="1"/>
  <c r="BY9" i="1"/>
  <c r="BU32" i="1"/>
  <c r="BT32" i="1"/>
  <c r="BV90" i="3"/>
  <c r="Y90" i="3"/>
  <c r="Y89" i="3"/>
  <c r="CA89" i="3"/>
  <c r="BP91" i="3"/>
  <c r="BN92" i="3" s="1"/>
  <c r="BO91" i="3"/>
  <c r="BH74" i="2"/>
  <c r="BN72" i="2"/>
  <c r="BM76" i="2" s="1"/>
  <c r="BH76" i="2"/>
  <c r="O38" i="3"/>
  <c r="BL39" i="3"/>
  <c r="O39" i="3"/>
  <c r="BQ38" i="3"/>
  <c r="BH14" i="3"/>
  <c r="BV73" i="4"/>
  <c r="Y73" i="4"/>
  <c r="Y72" i="4"/>
  <c r="CA72" i="4"/>
  <c r="AD66" i="1"/>
  <c r="CA67" i="1"/>
  <c r="CF66" i="1"/>
  <c r="AD14" i="1"/>
  <c r="AD13" i="1"/>
  <c r="CA14" i="1"/>
  <c r="CF13" i="1"/>
  <c r="BK17" i="3"/>
  <c r="BI18" i="3" s="1"/>
  <c r="BJ17" i="3"/>
  <c r="BI13" i="3"/>
  <c r="BI13" i="4"/>
  <c r="BI14" i="4"/>
  <c r="BQ54" i="4"/>
  <c r="BV53" i="4"/>
  <c r="BZ13" i="1"/>
  <c r="BY13" i="1"/>
  <c r="BQ33" i="2"/>
  <c r="BV32" i="2"/>
  <c r="O68" i="2"/>
  <c r="O69" i="2"/>
  <c r="BL69" i="2"/>
  <c r="BQ68" i="2"/>
  <c r="BK75" i="2"/>
  <c r="BI76" i="2" s="1"/>
  <c r="BJ75" i="2"/>
  <c r="T18" i="3"/>
  <c r="T17" i="3"/>
  <c r="BQ18" i="3"/>
  <c r="BV17" i="3"/>
  <c r="AI72" i="1"/>
  <c r="AI73" i="1"/>
  <c r="CE9" i="2"/>
  <c r="CD9" i="2"/>
  <c r="BU36" i="2"/>
  <c r="BT36" i="2"/>
  <c r="BL12" i="4"/>
  <c r="BQ11" i="4"/>
  <c r="BQ77" i="3"/>
  <c r="BV76" i="3"/>
  <c r="BS74" i="2"/>
  <c r="BX74" i="2" s="1"/>
  <c r="T55" i="3"/>
  <c r="T56" i="3"/>
  <c r="BQ56" i="3"/>
  <c r="BV55" i="3"/>
  <c r="BL94" i="3"/>
  <c r="O94" i="3"/>
  <c r="O93" i="3"/>
  <c r="BQ93" i="3"/>
  <c r="BJ70" i="4"/>
  <c r="BK70" i="4"/>
  <c r="BI71" i="4" s="1"/>
  <c r="BK68" i="4"/>
  <c r="BI69" i="4" s="1"/>
  <c r="BJ68" i="4"/>
  <c r="CE73" i="2"/>
  <c r="CD73" i="2"/>
  <c r="BH75" i="1"/>
  <c r="BH77" i="1"/>
  <c r="BH69" i="1"/>
  <c r="BH71" i="1"/>
  <c r="BN67" i="1"/>
  <c r="BH73" i="1"/>
  <c r="CF74" i="2"/>
  <c r="AI74" i="2"/>
  <c r="AI73" i="2"/>
  <c r="CK73" i="2"/>
  <c r="BQ52" i="2"/>
  <c r="T51" i="2"/>
  <c r="BV51" i="2"/>
  <c r="T7" i="3"/>
  <c r="BQ8" i="3"/>
  <c r="BV7" i="3"/>
  <c r="BP55" i="3"/>
  <c r="BN56" i="3" s="1"/>
  <c r="BO55" i="3"/>
  <c r="O74" i="3"/>
  <c r="BL75" i="3"/>
  <c r="O75" i="3"/>
  <c r="BQ74" i="3"/>
  <c r="T10" i="4"/>
  <c r="T9" i="4"/>
  <c r="BQ10" i="4"/>
  <c r="BV9" i="4"/>
  <c r="BP51" i="4"/>
  <c r="BN52" i="4" s="1"/>
  <c r="BO51" i="4"/>
  <c r="BI53" i="2"/>
  <c r="BJ49" i="1"/>
  <c r="BK49" i="1"/>
  <c r="BI50" i="1" s="1"/>
  <c r="BI68" i="2"/>
  <c r="BI32" i="2"/>
  <c r="BZ13" i="4"/>
  <c r="BY13" i="4"/>
  <c r="BQ28" i="1"/>
  <c r="O28" i="1"/>
  <c r="BL29" i="1"/>
  <c r="BQ13" i="2"/>
  <c r="BL14" i="2"/>
  <c r="O14" i="2"/>
  <c r="O13" i="2"/>
  <c r="BJ13" i="3"/>
  <c r="BK13" i="3"/>
  <c r="BI14" i="3" s="1"/>
  <c r="BQ67" i="4"/>
  <c r="T67" i="4"/>
  <c r="T66" i="4"/>
  <c r="BV66" i="4"/>
  <c r="BN10" i="4"/>
  <c r="BN9" i="4"/>
  <c r="CF77" i="1"/>
  <c r="CK76" i="1" s="1"/>
  <c r="AI77" i="1"/>
  <c r="AI76" i="1"/>
  <c r="CA30" i="4"/>
  <c r="Y30" i="4"/>
  <c r="BJ15" i="2"/>
  <c r="BK15" i="2"/>
  <c r="BI16" i="2" s="1"/>
  <c r="BP30" i="3"/>
  <c r="BO30" i="3"/>
  <c r="BN30" i="3"/>
  <c r="AD34" i="3"/>
  <c r="AD35" i="3"/>
  <c r="CA35" i="3"/>
  <c r="CF34" i="3"/>
  <c r="BZ66" i="1"/>
  <c r="BY66" i="1"/>
  <c r="BX66" i="1"/>
  <c r="BP83" i="1"/>
  <c r="BO83" i="1"/>
  <c r="BN83" i="1"/>
  <c r="BJ89" i="1"/>
  <c r="BK89" i="1"/>
  <c r="BI90" i="1" s="1"/>
  <c r="BV51" i="1"/>
  <c r="BQ52" i="1"/>
  <c r="O38" i="1"/>
  <c r="O39" i="1"/>
  <c r="BL39" i="1"/>
  <c r="BQ38" i="1"/>
  <c r="BK68" i="2"/>
  <c r="BI69" i="2" s="1"/>
  <c r="BJ68" i="2"/>
  <c r="BL76" i="2"/>
  <c r="O76" i="2"/>
  <c r="O75" i="2"/>
  <c r="BQ75" i="2"/>
  <c r="BP17" i="3"/>
  <c r="BO17" i="3"/>
  <c r="AD56" i="2"/>
  <c r="CA56" i="2"/>
  <c r="AD55" i="2"/>
  <c r="CF55" i="2"/>
  <c r="CF56" i="4" l="1"/>
  <c r="BT31" i="4"/>
  <c r="BQ31" i="4"/>
  <c r="BN31" i="4"/>
  <c r="BS30" i="4" s="1"/>
  <c r="T31" i="4" s="1"/>
  <c r="BJ28" i="4"/>
  <c r="BJ29" i="4" s="1"/>
  <c r="BI28" i="4"/>
  <c r="BN29" i="4" s="1"/>
  <c r="BK28" i="4"/>
  <c r="BV29" i="2"/>
  <c r="Y28" i="2"/>
  <c r="CA28" i="2"/>
  <c r="BH81" i="3"/>
  <c r="BH73" i="3"/>
  <c r="BV7" i="1"/>
  <c r="T7" i="1"/>
  <c r="BQ8" i="1"/>
  <c r="BH31" i="2"/>
  <c r="BH33" i="2"/>
  <c r="BN29" i="2"/>
  <c r="BH37" i="2"/>
  <c r="BH35" i="2"/>
  <c r="BH77" i="3"/>
  <c r="BO7" i="1"/>
  <c r="BP7" i="1"/>
  <c r="BN7" i="1"/>
  <c r="BU28" i="2"/>
  <c r="BT28" i="2"/>
  <c r="BS28" i="2"/>
  <c r="BM74" i="2"/>
  <c r="BU7" i="2"/>
  <c r="BS7" i="2"/>
  <c r="BT7" i="2"/>
  <c r="BH16" i="3"/>
  <c r="BS72" i="2"/>
  <c r="BX72" i="2" s="1"/>
  <c r="BS73" i="4"/>
  <c r="CA7" i="2"/>
  <c r="Y7" i="2"/>
  <c r="BV8" i="2"/>
  <c r="BH90" i="1"/>
  <c r="BH88" i="1"/>
  <c r="BH86" i="1"/>
  <c r="BN84" i="1"/>
  <c r="BH58" i="4"/>
  <c r="BH52" i="4"/>
  <c r="BN48" i="4"/>
  <c r="BH54" i="4"/>
  <c r="BH56" i="4"/>
  <c r="BH50" i="4"/>
  <c r="BV53" i="3"/>
  <c r="BQ54" i="3"/>
  <c r="T53" i="3"/>
  <c r="BN54" i="3"/>
  <c r="BH58" i="3"/>
  <c r="BH56" i="3"/>
  <c r="BP53" i="3"/>
  <c r="BO53" i="3"/>
  <c r="BN53" i="3"/>
  <c r="BS90" i="3"/>
  <c r="BP15" i="4"/>
  <c r="BO15" i="4"/>
  <c r="BH75" i="3"/>
  <c r="BN71" i="3"/>
  <c r="T16" i="4"/>
  <c r="BV15" i="4"/>
  <c r="BQ16" i="4"/>
  <c r="T15" i="4"/>
  <c r="BS55" i="3"/>
  <c r="AN72" i="1"/>
  <c r="AN73" i="1"/>
  <c r="BS50" i="4"/>
  <c r="BS49" i="4"/>
  <c r="BS9" i="3"/>
  <c r="AD70" i="1"/>
  <c r="BN18" i="3"/>
  <c r="BN17" i="3"/>
  <c r="BN54" i="2"/>
  <c r="BN53" i="2"/>
  <c r="BN68" i="2"/>
  <c r="BN32" i="2"/>
  <c r="BN14" i="3"/>
  <c r="BN13" i="3"/>
  <c r="BQ75" i="3"/>
  <c r="T75" i="3"/>
  <c r="T74" i="3"/>
  <c r="BV74" i="3"/>
  <c r="CE13" i="4"/>
  <c r="CD13" i="4"/>
  <c r="Y69" i="1"/>
  <c r="Y68" i="1"/>
  <c r="BV10" i="3"/>
  <c r="Y10" i="3"/>
  <c r="Y9" i="3"/>
  <c r="CA9" i="3"/>
  <c r="CJ15" i="1"/>
  <c r="CI15" i="1"/>
  <c r="AN77" i="1"/>
  <c r="AN76" i="1"/>
  <c r="Y51" i="2"/>
  <c r="BV52" i="2"/>
  <c r="CA51" i="2"/>
  <c r="BZ72" i="4"/>
  <c r="BY72" i="4"/>
  <c r="BP49" i="1"/>
  <c r="BN50" i="1" s="1"/>
  <c r="BO49" i="1"/>
  <c r="BU51" i="4"/>
  <c r="BT51" i="4"/>
  <c r="BU30" i="3"/>
  <c r="BT30" i="3"/>
  <c r="BS30" i="3"/>
  <c r="BN33" i="1"/>
  <c r="BN32" i="1"/>
  <c r="BP15" i="3"/>
  <c r="BO15" i="3"/>
  <c r="BP70" i="4"/>
  <c r="BN71" i="4" s="1"/>
  <c r="BO70" i="4"/>
  <c r="BQ31" i="2"/>
  <c r="T31" i="2"/>
  <c r="T30" i="2"/>
  <c r="BV30" i="2"/>
  <c r="T18" i="1"/>
  <c r="T17" i="1"/>
  <c r="BQ18" i="1"/>
  <c r="BV17" i="1"/>
  <c r="CF28" i="4"/>
  <c r="BU70" i="3"/>
  <c r="BT70" i="3"/>
  <c r="BS70" i="3"/>
  <c r="BZ34" i="1"/>
  <c r="BY34" i="1"/>
  <c r="BN96" i="3"/>
  <c r="BP47" i="1"/>
  <c r="BO47" i="1"/>
  <c r="BN47" i="1"/>
  <c r="BM54" i="2"/>
  <c r="BM56" i="2"/>
  <c r="BS52" i="2"/>
  <c r="CF47" i="4"/>
  <c r="CA48" i="4"/>
  <c r="AD47" i="4"/>
  <c r="BZ70" i="1"/>
  <c r="BX71" i="1" s="1"/>
  <c r="BY70" i="1"/>
  <c r="BY71" i="1" s="1"/>
  <c r="CA71" i="1" s="1"/>
  <c r="CF70" i="1" s="1"/>
  <c r="BQ29" i="1"/>
  <c r="T28" i="1"/>
  <c r="BV28" i="1"/>
  <c r="AI14" i="1"/>
  <c r="CF14" i="1"/>
  <c r="AI13" i="1"/>
  <c r="CK13" i="1"/>
  <c r="BX73" i="4"/>
  <c r="BQ48" i="1"/>
  <c r="T47" i="1"/>
  <c r="BV47" i="1"/>
  <c r="BQ39" i="1"/>
  <c r="T39" i="1"/>
  <c r="T38" i="1"/>
  <c r="BV38" i="1"/>
  <c r="AI34" i="3"/>
  <c r="CF35" i="3"/>
  <c r="AI35" i="3"/>
  <c r="CK34" i="3"/>
  <c r="BP13" i="2"/>
  <c r="BO13" i="2"/>
  <c r="BU51" i="2"/>
  <c r="BT51" i="2"/>
  <c r="BS51" i="2"/>
  <c r="CE13" i="1"/>
  <c r="CD13" i="1"/>
  <c r="BV31" i="1"/>
  <c r="Y31" i="1"/>
  <c r="Y30" i="1"/>
  <c r="CA30" i="1"/>
  <c r="BV12" i="2"/>
  <c r="CA11" i="2"/>
  <c r="BR18" i="4"/>
  <c r="BR16" i="4"/>
  <c r="BX8" i="4"/>
  <c r="BR10" i="4"/>
  <c r="BR14" i="4"/>
  <c r="BR12" i="4"/>
  <c r="BV96" i="3"/>
  <c r="Y96" i="3"/>
  <c r="Y95" i="3"/>
  <c r="CA95" i="3"/>
  <c r="T90" i="1"/>
  <c r="T89" i="1"/>
  <c r="BQ90" i="1"/>
  <c r="BV89" i="1"/>
  <c r="CA54" i="2"/>
  <c r="CF53" i="2"/>
  <c r="AD54" i="2"/>
  <c r="AD53" i="2"/>
  <c r="BV33" i="4"/>
  <c r="CA32" i="4"/>
  <c r="BN30" i="2"/>
  <c r="BP15" i="2"/>
  <c r="BO15" i="2"/>
  <c r="BS8" i="2"/>
  <c r="BM10" i="2"/>
  <c r="BM18" i="2"/>
  <c r="BM16" i="2"/>
  <c r="BM12" i="2"/>
  <c r="BM14" i="2"/>
  <c r="CA79" i="3"/>
  <c r="AD78" i="3"/>
  <c r="CF78" i="3"/>
  <c r="CD74" i="1"/>
  <c r="CD75" i="1" s="1"/>
  <c r="CF75" i="1" s="1"/>
  <c r="CK74" i="1" s="1"/>
  <c r="CE74" i="1"/>
  <c r="CC75" i="1" s="1"/>
  <c r="BZ47" i="4"/>
  <c r="BY47" i="4"/>
  <c r="BX47" i="4"/>
  <c r="BU7" i="3"/>
  <c r="BT7" i="3"/>
  <c r="BS7" i="3"/>
  <c r="BQ71" i="4"/>
  <c r="T71" i="4"/>
  <c r="T70" i="4"/>
  <c r="BV70" i="4"/>
  <c r="BQ16" i="2"/>
  <c r="T16" i="2"/>
  <c r="T15" i="2"/>
  <c r="BV15" i="2"/>
  <c r="BV80" i="3"/>
  <c r="BQ81" i="3"/>
  <c r="T75" i="2"/>
  <c r="BQ76" i="2"/>
  <c r="T76" i="2"/>
  <c r="BV75" i="2"/>
  <c r="BP74" i="3"/>
  <c r="BN75" i="3" s="1"/>
  <c r="BO74" i="3"/>
  <c r="BT55" i="3"/>
  <c r="BU55" i="3"/>
  <c r="BS56" i="3" s="1"/>
  <c r="CA76" i="3"/>
  <c r="BV77" i="3"/>
  <c r="AI71" i="2"/>
  <c r="CF72" i="2"/>
  <c r="CK71" i="2"/>
  <c r="BN34" i="2"/>
  <c r="BH39" i="1"/>
  <c r="BH37" i="1"/>
  <c r="BH35" i="1"/>
  <c r="BH31" i="1"/>
  <c r="BH33" i="1"/>
  <c r="BN29" i="1"/>
  <c r="BS68" i="1"/>
  <c r="BO89" i="1"/>
  <c r="BP89" i="1"/>
  <c r="BY53" i="2"/>
  <c r="BZ53" i="2"/>
  <c r="BH73" i="4"/>
  <c r="BH71" i="4"/>
  <c r="BH69" i="4"/>
  <c r="BH67" i="4"/>
  <c r="BN65" i="4"/>
  <c r="BN16" i="3"/>
  <c r="BN15" i="3"/>
  <c r="BN17" i="2"/>
  <c r="BV11" i="1"/>
  <c r="BQ12" i="1"/>
  <c r="BV33" i="3"/>
  <c r="Y33" i="3"/>
  <c r="Y32" i="3"/>
  <c r="CA32" i="3"/>
  <c r="BM73" i="1"/>
  <c r="BS67" i="1"/>
  <c r="BR71" i="1" s="1"/>
  <c r="BM77" i="1"/>
  <c r="BM71" i="1"/>
  <c r="BM75" i="1"/>
  <c r="BM69" i="1"/>
  <c r="AI74" i="1"/>
  <c r="BH33" i="3"/>
  <c r="BH39" i="3"/>
  <c r="BH37" i="3"/>
  <c r="BH35" i="3"/>
  <c r="BN31" i="3"/>
  <c r="BS10" i="2"/>
  <c r="BS9" i="2"/>
  <c r="BS35" i="3"/>
  <c r="BU17" i="3"/>
  <c r="BT17" i="3"/>
  <c r="AD73" i="4"/>
  <c r="AD72" i="4"/>
  <c r="CA73" i="4"/>
  <c r="CF72" i="4"/>
  <c r="BN15" i="2"/>
  <c r="BN16" i="2"/>
  <c r="BN90" i="1"/>
  <c r="BS9" i="4"/>
  <c r="BS52" i="4"/>
  <c r="BP75" i="2"/>
  <c r="BN76" i="2" s="1"/>
  <c r="BO75" i="2"/>
  <c r="BP38" i="1"/>
  <c r="BN39" i="1" s="1"/>
  <c r="BO38" i="1"/>
  <c r="BM90" i="1"/>
  <c r="BM88" i="1"/>
  <c r="BM86" i="1"/>
  <c r="BS84" i="1"/>
  <c r="BR90" i="1" s="1"/>
  <c r="BZ30" i="4"/>
  <c r="BY30" i="4"/>
  <c r="BV67" i="4"/>
  <c r="Y67" i="4"/>
  <c r="Y66" i="4"/>
  <c r="CA66" i="4"/>
  <c r="Y9" i="4"/>
  <c r="Y10" i="4"/>
  <c r="BV10" i="4"/>
  <c r="CA9" i="4"/>
  <c r="CK74" i="2"/>
  <c r="AN74" i="2"/>
  <c r="AN73" i="2"/>
  <c r="T94" i="3"/>
  <c r="T93" i="3"/>
  <c r="BQ94" i="3"/>
  <c r="BV93" i="3"/>
  <c r="CC74" i="2"/>
  <c r="T69" i="2"/>
  <c r="T68" i="2"/>
  <c r="BQ69" i="2"/>
  <c r="BV68" i="2"/>
  <c r="BU30" i="1"/>
  <c r="BT30" i="1"/>
  <c r="BV92" i="3"/>
  <c r="Y92" i="3"/>
  <c r="Y91" i="3"/>
  <c r="CA91" i="3"/>
  <c r="BN10" i="1"/>
  <c r="BN9" i="1"/>
  <c r="BQ69" i="4"/>
  <c r="T69" i="4"/>
  <c r="T68" i="4"/>
  <c r="BV68" i="4"/>
  <c r="BU95" i="3"/>
  <c r="BT95" i="3"/>
  <c r="T35" i="2"/>
  <c r="BQ35" i="2"/>
  <c r="T34" i="2"/>
  <c r="BV34" i="2"/>
  <c r="BQ18" i="2"/>
  <c r="T18" i="2"/>
  <c r="T17" i="2"/>
  <c r="BV17" i="2"/>
  <c r="BN33" i="3"/>
  <c r="BN32" i="3"/>
  <c r="BQ58" i="3"/>
  <c r="BV57" i="3"/>
  <c r="BN14" i="2"/>
  <c r="BN13" i="2"/>
  <c r="AD33" i="1"/>
  <c r="AD32" i="1"/>
  <c r="CF32" i="1"/>
  <c r="CA33" i="1"/>
  <c r="BN73" i="3"/>
  <c r="BN72" i="3"/>
  <c r="T73" i="3"/>
  <c r="T72" i="3"/>
  <c r="BQ73" i="3"/>
  <c r="BV72" i="3"/>
  <c r="CK56" i="4"/>
  <c r="AN55" i="4"/>
  <c r="BQ58" i="4"/>
  <c r="BV57" i="4"/>
  <c r="BN34" i="3"/>
  <c r="BS15" i="1"/>
  <c r="BS16" i="1"/>
  <c r="BP38" i="3"/>
  <c r="BN39" i="3" s="1"/>
  <c r="BO38" i="3"/>
  <c r="Y30" i="3"/>
  <c r="CA30" i="3"/>
  <c r="BV31" i="3"/>
  <c r="T16" i="3"/>
  <c r="T15" i="3"/>
  <c r="BQ16" i="3"/>
  <c r="BV15" i="3"/>
  <c r="CF56" i="2"/>
  <c r="AI56" i="2"/>
  <c r="AI55" i="2"/>
  <c r="CK55" i="2"/>
  <c r="CE34" i="3"/>
  <c r="CD34" i="3"/>
  <c r="BU66" i="4"/>
  <c r="BS67" i="4" s="1"/>
  <c r="BT66" i="4"/>
  <c r="BQ14" i="2"/>
  <c r="T14" i="2"/>
  <c r="T13" i="2"/>
  <c r="BV13" i="2"/>
  <c r="CI73" i="2"/>
  <c r="CJ73" i="2"/>
  <c r="BP93" i="3"/>
  <c r="BN94" i="3" s="1"/>
  <c r="BO93" i="3"/>
  <c r="BV11" i="4"/>
  <c r="BQ12" i="4"/>
  <c r="CJ72" i="1"/>
  <c r="CH73" i="1" s="1"/>
  <c r="CI72" i="1"/>
  <c r="CI73" i="1" s="1"/>
  <c r="CK73" i="1" s="1"/>
  <c r="BV54" i="4"/>
  <c r="CA53" i="4"/>
  <c r="CF67" i="1"/>
  <c r="AI66" i="1"/>
  <c r="CK66" i="1"/>
  <c r="BQ39" i="3"/>
  <c r="T38" i="3"/>
  <c r="T39" i="3"/>
  <c r="BV38" i="3"/>
  <c r="BN16" i="4"/>
  <c r="BN15" i="4"/>
  <c r="BN17" i="1"/>
  <c r="BN31" i="1"/>
  <c r="BN30" i="1"/>
  <c r="CE9" i="1"/>
  <c r="CD9" i="1"/>
  <c r="BV14" i="3"/>
  <c r="Y14" i="3"/>
  <c r="Y13" i="3"/>
  <c r="CA13" i="3"/>
  <c r="BM81" i="3"/>
  <c r="BM79" i="3"/>
  <c r="BM77" i="3"/>
  <c r="BM73" i="3"/>
  <c r="BM75" i="3"/>
  <c r="BS71" i="3"/>
  <c r="BP68" i="4"/>
  <c r="BN69" i="4" s="1"/>
  <c r="BO68" i="4"/>
  <c r="CE71" i="2"/>
  <c r="CD71" i="2"/>
  <c r="CC71" i="2"/>
  <c r="BQ65" i="4"/>
  <c r="T64" i="4"/>
  <c r="BV64" i="4"/>
  <c r="CF83" i="1"/>
  <c r="CA84" i="1"/>
  <c r="AD83" i="1"/>
  <c r="AD7" i="4"/>
  <c r="CA8" i="4"/>
  <c r="CF7" i="4"/>
  <c r="BY32" i="1"/>
  <c r="BZ32" i="1"/>
  <c r="Y36" i="3"/>
  <c r="BV37" i="3"/>
  <c r="Y37" i="3"/>
  <c r="CA36" i="3"/>
  <c r="BM96" i="3"/>
  <c r="BM94" i="3"/>
  <c r="BM92" i="3"/>
  <c r="BM90" i="3"/>
  <c r="BS88" i="3"/>
  <c r="BV88" i="1"/>
  <c r="Y88" i="1"/>
  <c r="Y87" i="1"/>
  <c r="CA87" i="1"/>
  <c r="BU32" i="3"/>
  <c r="BT32" i="3"/>
  <c r="BO72" i="3"/>
  <c r="BP72" i="3"/>
  <c r="CJ55" i="4"/>
  <c r="CH56" i="4" s="1"/>
  <c r="CI55" i="4"/>
  <c r="CA86" i="1"/>
  <c r="CF85" i="1"/>
  <c r="AD86" i="1"/>
  <c r="AD85" i="1"/>
  <c r="Y55" i="3"/>
  <c r="Y56" i="3"/>
  <c r="BV56" i="3"/>
  <c r="CA55" i="3"/>
  <c r="BQ50" i="1"/>
  <c r="T50" i="1"/>
  <c r="T49" i="1"/>
  <c r="BV49" i="1"/>
  <c r="BQ12" i="3"/>
  <c r="BV11" i="3"/>
  <c r="CD55" i="2"/>
  <c r="CE55" i="2"/>
  <c r="CC56" i="2" s="1"/>
  <c r="Y51" i="1"/>
  <c r="BV52" i="1"/>
  <c r="Y52" i="1"/>
  <c r="CA51" i="1"/>
  <c r="AD30" i="4"/>
  <c r="CF30" i="4"/>
  <c r="BU9" i="4"/>
  <c r="BS10" i="4" s="1"/>
  <c r="BT9" i="4"/>
  <c r="BV18" i="3"/>
  <c r="Y18" i="3"/>
  <c r="Y17" i="3"/>
  <c r="CA17" i="3"/>
  <c r="CF89" i="3"/>
  <c r="CA90" i="3"/>
  <c r="AD90" i="3"/>
  <c r="AD89" i="3"/>
  <c r="Y51" i="4"/>
  <c r="BV52" i="4"/>
  <c r="Y52" i="4"/>
  <c r="CA51" i="4"/>
  <c r="BX17" i="4"/>
  <c r="BU91" i="3"/>
  <c r="BS92" i="3" s="1"/>
  <c r="BT91" i="3"/>
  <c r="CF10" i="1"/>
  <c r="AI10" i="1"/>
  <c r="AI9" i="1"/>
  <c r="CK9" i="1"/>
  <c r="CF14" i="4"/>
  <c r="AI14" i="4"/>
  <c r="AI13" i="4"/>
  <c r="CK13" i="4"/>
  <c r="CA37" i="2"/>
  <c r="AD36" i="2"/>
  <c r="CF36" i="2"/>
  <c r="AD37" i="2"/>
  <c r="CK10" i="2"/>
  <c r="AN9" i="2"/>
  <c r="AN10" i="2"/>
  <c r="BO34" i="2"/>
  <c r="BP34" i="2"/>
  <c r="BN35" i="2" s="1"/>
  <c r="CA18" i="4"/>
  <c r="AD18" i="4"/>
  <c r="AD17" i="4"/>
  <c r="CF17" i="4"/>
  <c r="BP17" i="2"/>
  <c r="BN18" i="2" s="1"/>
  <c r="BO17" i="2"/>
  <c r="BP30" i="2"/>
  <c r="BN31" i="2" s="1"/>
  <c r="BO30" i="2"/>
  <c r="BP64" i="4"/>
  <c r="BO64" i="4"/>
  <c r="BN64" i="4"/>
  <c r="Y87" i="3"/>
  <c r="BV88" i="3"/>
  <c r="CA87" i="3"/>
  <c r="BZ83" i="1"/>
  <c r="BY83" i="1"/>
  <c r="BX83" i="1"/>
  <c r="BZ7" i="4"/>
  <c r="BY7" i="4"/>
  <c r="BX7" i="4"/>
  <c r="BS35" i="1"/>
  <c r="BS34" i="1"/>
  <c r="BU9" i="3"/>
  <c r="BS10" i="3" s="1"/>
  <c r="BT9" i="3"/>
  <c r="AD34" i="1"/>
  <c r="AD35" i="1"/>
  <c r="CA35" i="1"/>
  <c r="CF34" i="1"/>
  <c r="BQ67" i="2"/>
  <c r="T66" i="2"/>
  <c r="BV66" i="2"/>
  <c r="CA50" i="4"/>
  <c r="AD50" i="4"/>
  <c r="AD49" i="4"/>
  <c r="CF49" i="4"/>
  <c r="BM10" i="3"/>
  <c r="BM18" i="3"/>
  <c r="BM16" i="3"/>
  <c r="BM14" i="3"/>
  <c r="BM12" i="3"/>
  <c r="BS8" i="3"/>
  <c r="Y36" i="1"/>
  <c r="BV37" i="1"/>
  <c r="Y37" i="1"/>
  <c r="CA36" i="1"/>
  <c r="BZ85" i="1"/>
  <c r="BX86" i="1" s="1"/>
  <c r="BY85" i="1"/>
  <c r="BV33" i="2"/>
  <c r="Y33" i="2"/>
  <c r="Y32" i="2"/>
  <c r="CA32" i="2"/>
  <c r="Y70" i="3"/>
  <c r="BV71" i="3"/>
  <c r="CA70" i="3"/>
  <c r="BS31" i="3"/>
  <c r="BM33" i="3"/>
  <c r="BM37" i="3"/>
  <c r="BM39" i="3"/>
  <c r="BM35" i="3"/>
  <c r="BN49" i="1"/>
  <c r="BV8" i="3"/>
  <c r="Y7" i="3"/>
  <c r="CA7" i="3"/>
  <c r="CJ76" i="1"/>
  <c r="CH77" i="1" s="1"/>
  <c r="CI76" i="1"/>
  <c r="CI77" i="1" s="1"/>
  <c r="CK77" i="1" s="1"/>
  <c r="BO28" i="1"/>
  <c r="BN28" i="1"/>
  <c r="BP28" i="1"/>
  <c r="BP68" i="2"/>
  <c r="BN69" i="2" s="1"/>
  <c r="BO68" i="2"/>
  <c r="BN13" i="4"/>
  <c r="BN14" i="4"/>
  <c r="CE66" i="1"/>
  <c r="CD66" i="1"/>
  <c r="CC66" i="1"/>
  <c r="BZ89" i="3"/>
  <c r="BX90" i="3" s="1"/>
  <c r="BY89" i="3"/>
  <c r="BU13" i="3"/>
  <c r="BT13" i="3"/>
  <c r="BY36" i="2"/>
  <c r="BZ36" i="2"/>
  <c r="CI9" i="2"/>
  <c r="CJ9" i="2"/>
  <c r="BZ17" i="4"/>
  <c r="BX18" i="4" s="1"/>
  <c r="BY17" i="4"/>
  <c r="BO17" i="1"/>
  <c r="BP17" i="1"/>
  <c r="BN18" i="1" s="1"/>
  <c r="BU68" i="1"/>
  <c r="BS69" i="1" s="1"/>
  <c r="BT68" i="1"/>
  <c r="BT69" i="1" s="1"/>
  <c r="BV69" i="1" s="1"/>
  <c r="CA68" i="1" s="1"/>
  <c r="BU87" i="3"/>
  <c r="BT87" i="3"/>
  <c r="BS87" i="3"/>
  <c r="BH52" i="1"/>
  <c r="BH50" i="1"/>
  <c r="BN48" i="1"/>
  <c r="BT87" i="1"/>
  <c r="BU87" i="1"/>
  <c r="BS88" i="1" s="1"/>
  <c r="BN37" i="2"/>
  <c r="BS37" i="2" s="1"/>
  <c r="CK16" i="1"/>
  <c r="AN16" i="1"/>
  <c r="AN15" i="1"/>
  <c r="BP66" i="2"/>
  <c r="BO66" i="2"/>
  <c r="BN66" i="2"/>
  <c r="BZ49" i="4"/>
  <c r="BY49" i="4"/>
  <c r="BH69" i="2"/>
  <c r="BN67" i="2"/>
  <c r="BS14" i="1"/>
  <c r="BS13" i="1"/>
  <c r="BY31" i="4" l="1"/>
  <c r="BV31" i="4"/>
  <c r="BL29" i="4"/>
  <c r="O28" i="4" s="1"/>
  <c r="BH31" i="4"/>
  <c r="BH33" i="4"/>
  <c r="BW74" i="2"/>
  <c r="CC72" i="2"/>
  <c r="CB76" i="2" s="1"/>
  <c r="BW76" i="2"/>
  <c r="BM37" i="2"/>
  <c r="BM33" i="2"/>
  <c r="BM35" i="2"/>
  <c r="BM31" i="2"/>
  <c r="BS29" i="2"/>
  <c r="BR76" i="2"/>
  <c r="BT15" i="4"/>
  <c r="BU15" i="4"/>
  <c r="BR74" i="2"/>
  <c r="Y15" i="4"/>
  <c r="Y16" i="4"/>
  <c r="BV16" i="4"/>
  <c r="CA15" i="4"/>
  <c r="BS53" i="3"/>
  <c r="BT53" i="3"/>
  <c r="BU53" i="3"/>
  <c r="BU7" i="1"/>
  <c r="BT7" i="1"/>
  <c r="BS7" i="1"/>
  <c r="BV8" i="1"/>
  <c r="Y7" i="1"/>
  <c r="CA7" i="1"/>
  <c r="BV54" i="3"/>
  <c r="Y53" i="3"/>
  <c r="CA53" i="3"/>
  <c r="BX7" i="2"/>
  <c r="BZ7" i="2"/>
  <c r="BY7" i="2"/>
  <c r="BM18" i="1"/>
  <c r="BM16" i="1"/>
  <c r="BM14" i="1"/>
  <c r="BM12" i="1"/>
  <c r="BM10" i="1"/>
  <c r="BS8" i="1"/>
  <c r="BR86" i="1"/>
  <c r="AD7" i="2"/>
  <c r="CA8" i="2"/>
  <c r="CF7" i="2"/>
  <c r="BR69" i="1"/>
  <c r="CF28" i="2"/>
  <c r="AD28" i="2"/>
  <c r="CA29" i="2"/>
  <c r="BZ28" i="2"/>
  <c r="BY28" i="2"/>
  <c r="BX28" i="2"/>
  <c r="BM58" i="3"/>
  <c r="BS54" i="3"/>
  <c r="BM56" i="3"/>
  <c r="BM58" i="4"/>
  <c r="BM56" i="4"/>
  <c r="BM50" i="4"/>
  <c r="BS48" i="4"/>
  <c r="BM52" i="4"/>
  <c r="BM54" i="4"/>
  <c r="AD69" i="1"/>
  <c r="AD68" i="1"/>
  <c r="CC17" i="4"/>
  <c r="AI70" i="1"/>
  <c r="BX68" i="1"/>
  <c r="BX55" i="3"/>
  <c r="BS17" i="2"/>
  <c r="BS34" i="2"/>
  <c r="BS17" i="1"/>
  <c r="BS68" i="2"/>
  <c r="BS32" i="2"/>
  <c r="BX9" i="3"/>
  <c r="BS30" i="2"/>
  <c r="BX9" i="4"/>
  <c r="BZ32" i="2"/>
  <c r="BX33" i="2" s="1"/>
  <c r="BY32" i="2"/>
  <c r="AN14" i="4"/>
  <c r="AN13" i="4"/>
  <c r="CK14" i="4"/>
  <c r="CF84" i="1"/>
  <c r="AI83" i="1"/>
  <c r="CK83" i="1"/>
  <c r="CA33" i="4"/>
  <c r="AD32" i="4"/>
  <c r="AD33" i="4"/>
  <c r="CF32" i="4"/>
  <c r="BT38" i="1"/>
  <c r="BU38" i="1"/>
  <c r="CK28" i="4"/>
  <c r="BS67" i="2"/>
  <c r="BM69" i="2"/>
  <c r="BU66" i="2"/>
  <c r="BS66" i="2"/>
  <c r="BT66" i="2"/>
  <c r="CF87" i="3"/>
  <c r="CA88" i="3"/>
  <c r="AD87" i="3"/>
  <c r="CJ13" i="4"/>
  <c r="CI13" i="4"/>
  <c r="CA11" i="3"/>
  <c r="BV12" i="3"/>
  <c r="Y64" i="4"/>
  <c r="BV65" i="4"/>
  <c r="CA64" i="4"/>
  <c r="BV16" i="3"/>
  <c r="Y16" i="3"/>
  <c r="Y15" i="3"/>
  <c r="CA15" i="3"/>
  <c r="BV73" i="3"/>
  <c r="Y73" i="3"/>
  <c r="Y72" i="3"/>
  <c r="CA72" i="3"/>
  <c r="CE32" i="1"/>
  <c r="CD32" i="1"/>
  <c r="CF91" i="3"/>
  <c r="AD92" i="3"/>
  <c r="CA92" i="3"/>
  <c r="AD91" i="3"/>
  <c r="BU68" i="2"/>
  <c r="BS69" i="2" s="1"/>
  <c r="BT68" i="2"/>
  <c r="BX10" i="2"/>
  <c r="BX9" i="2"/>
  <c r="BX84" i="1"/>
  <c r="BR77" i="1"/>
  <c r="BY30" i="1"/>
  <c r="BZ30" i="1"/>
  <c r="CJ13" i="1"/>
  <c r="CI13" i="1"/>
  <c r="BV31" i="2"/>
  <c r="Y31" i="2"/>
  <c r="Y30" i="2"/>
  <c r="CA30" i="2"/>
  <c r="BS54" i="2"/>
  <c r="BS53" i="2"/>
  <c r="BZ36" i="1"/>
  <c r="BX37" i="1" s="1"/>
  <c r="BY36" i="1"/>
  <c r="CD89" i="3"/>
  <c r="CE89" i="3"/>
  <c r="CC90" i="3" s="1"/>
  <c r="CH66" i="1"/>
  <c r="CI66" i="1"/>
  <c r="CJ66" i="1"/>
  <c r="BY66" i="4"/>
  <c r="BZ66" i="4"/>
  <c r="BX67" i="4" s="1"/>
  <c r="CF73" i="4"/>
  <c r="AI73" i="4"/>
  <c r="AI72" i="4"/>
  <c r="CK72" i="4"/>
  <c r="BU89" i="1"/>
  <c r="BT89" i="1"/>
  <c r="AD31" i="1"/>
  <c r="AD30" i="1"/>
  <c r="CA31" i="1"/>
  <c r="CF30" i="1"/>
  <c r="CK14" i="1"/>
  <c r="AN14" i="1"/>
  <c r="AN13" i="1"/>
  <c r="AD7" i="3"/>
  <c r="CA8" i="3"/>
  <c r="CF7" i="3"/>
  <c r="BX34" i="1"/>
  <c r="BX35" i="1"/>
  <c r="CN9" i="2"/>
  <c r="CO9" i="2"/>
  <c r="BZ55" i="3"/>
  <c r="BX56" i="3" s="1"/>
  <c r="BY55" i="3"/>
  <c r="AD37" i="3"/>
  <c r="CA37" i="3"/>
  <c r="CF36" i="3"/>
  <c r="AD36" i="3"/>
  <c r="BU64" i="4"/>
  <c r="BT64" i="4"/>
  <c r="BS64" i="4"/>
  <c r="BS15" i="4"/>
  <c r="BS16" i="4"/>
  <c r="CA54" i="4"/>
  <c r="AD54" i="4"/>
  <c r="AD53" i="4"/>
  <c r="CF53" i="4"/>
  <c r="BX15" i="1"/>
  <c r="BX16" i="1"/>
  <c r="BS32" i="3"/>
  <c r="BS33" i="3"/>
  <c r="BZ91" i="3"/>
  <c r="BX92" i="3" s="1"/>
  <c r="BY91" i="3"/>
  <c r="CE72" i="4"/>
  <c r="CC73" i="4" s="1"/>
  <c r="CD72" i="4"/>
  <c r="Y11" i="1"/>
  <c r="BV12" i="1"/>
  <c r="Y12" i="1"/>
  <c r="CA11" i="1"/>
  <c r="CK72" i="2"/>
  <c r="AN71" i="2"/>
  <c r="BR88" i="1"/>
  <c r="Y75" i="2"/>
  <c r="BV76" i="2"/>
  <c r="Y76" i="2"/>
  <c r="CA75" i="2"/>
  <c r="CA80" i="3"/>
  <c r="BV81" i="3"/>
  <c r="BV71" i="4"/>
  <c r="Y71" i="4"/>
  <c r="Y70" i="4"/>
  <c r="CA70" i="4"/>
  <c r="BR75" i="1"/>
  <c r="CD53" i="2"/>
  <c r="CE53" i="2"/>
  <c r="CF95" i="3"/>
  <c r="AD96" i="3"/>
  <c r="AD95" i="3"/>
  <c r="CA96" i="3"/>
  <c r="BS48" i="1"/>
  <c r="BM52" i="1"/>
  <c r="BM50" i="1"/>
  <c r="BU30" i="2"/>
  <c r="BS31" i="2" s="1"/>
  <c r="BT30" i="2"/>
  <c r="CA52" i="2"/>
  <c r="CF51" i="2"/>
  <c r="AD51" i="2"/>
  <c r="CA10" i="3"/>
  <c r="CF9" i="3"/>
  <c r="AD10" i="3"/>
  <c r="AD9" i="3"/>
  <c r="BX50" i="4"/>
  <c r="BX49" i="4"/>
  <c r="Y66" i="2"/>
  <c r="BV67" i="2"/>
  <c r="CA66" i="2"/>
  <c r="BU34" i="2"/>
  <c r="BS35" i="2" s="1"/>
  <c r="BT34" i="2"/>
  <c r="BZ7" i="3"/>
  <c r="BY7" i="3"/>
  <c r="BX7" i="3"/>
  <c r="BW12" i="4"/>
  <c r="BW18" i="4"/>
  <c r="BW16" i="4"/>
  <c r="BW14" i="4"/>
  <c r="BW10" i="4"/>
  <c r="CC8" i="4"/>
  <c r="BX87" i="3"/>
  <c r="BZ87" i="3"/>
  <c r="BY87" i="3"/>
  <c r="CF18" i="4"/>
  <c r="AI18" i="4"/>
  <c r="AI17" i="4"/>
  <c r="CK17" i="4"/>
  <c r="CF90" i="3"/>
  <c r="AI90" i="3"/>
  <c r="AI89" i="3"/>
  <c r="CK89" i="3"/>
  <c r="AD52" i="1"/>
  <c r="CA52" i="1"/>
  <c r="AD51" i="1"/>
  <c r="CF51" i="1"/>
  <c r="BV50" i="1"/>
  <c r="Y50" i="1"/>
  <c r="Y49" i="1"/>
  <c r="CA49" i="1"/>
  <c r="CD85" i="1"/>
  <c r="CE85" i="1"/>
  <c r="CC86" i="1" s="1"/>
  <c r="CF8" i="4"/>
  <c r="AI7" i="4"/>
  <c r="CK7" i="4"/>
  <c r="BV39" i="3"/>
  <c r="Y39" i="3"/>
  <c r="Y38" i="3"/>
  <c r="CA38" i="3"/>
  <c r="BU15" i="3"/>
  <c r="BT15" i="3"/>
  <c r="BU72" i="3"/>
  <c r="BT72" i="3"/>
  <c r="Y18" i="2"/>
  <c r="Y17" i="2"/>
  <c r="CA17" i="2"/>
  <c r="BV18" i="2"/>
  <c r="BV69" i="4"/>
  <c r="Y69" i="4"/>
  <c r="Y68" i="4"/>
  <c r="CA68" i="4"/>
  <c r="CH74" i="2"/>
  <c r="CA10" i="4"/>
  <c r="CF9" i="4"/>
  <c r="AD10" i="4"/>
  <c r="AD9" i="4"/>
  <c r="BS90" i="1"/>
  <c r="BV16" i="2"/>
  <c r="Y16" i="2"/>
  <c r="Y15" i="2"/>
  <c r="CA15" i="2"/>
  <c r="BU70" i="4"/>
  <c r="BS71" i="4" s="1"/>
  <c r="BT70" i="4"/>
  <c r="BZ95" i="3"/>
  <c r="BY95" i="3"/>
  <c r="AN34" i="3"/>
  <c r="AN35" i="3"/>
  <c r="CK35" i="3"/>
  <c r="BV48" i="1"/>
  <c r="Y47" i="1"/>
  <c r="CA47" i="1"/>
  <c r="BR79" i="3"/>
  <c r="BR75" i="3"/>
  <c r="BR77" i="3"/>
  <c r="BR81" i="3"/>
  <c r="BR73" i="3"/>
  <c r="BX71" i="3"/>
  <c r="BZ9" i="3"/>
  <c r="BX10" i="3" s="1"/>
  <c r="BY9" i="3"/>
  <c r="Y74" i="3"/>
  <c r="BV75" i="3"/>
  <c r="Y75" i="3"/>
  <c r="CA74" i="3"/>
  <c r="BS13" i="4"/>
  <c r="BS14" i="4"/>
  <c r="CE30" i="4"/>
  <c r="CD30" i="4"/>
  <c r="AI32" i="1"/>
  <c r="CF33" i="1"/>
  <c r="AI33" i="1"/>
  <c r="CK32" i="1"/>
  <c r="AN74" i="1"/>
  <c r="BR90" i="3"/>
  <c r="BR92" i="3"/>
  <c r="BR94" i="3"/>
  <c r="BX88" i="3"/>
  <c r="BR96" i="3"/>
  <c r="AI34" i="1"/>
  <c r="CF35" i="1"/>
  <c r="AI35" i="1"/>
  <c r="CK34" i="1"/>
  <c r="BX13" i="1"/>
  <c r="BX14" i="1"/>
  <c r="CN15" i="1"/>
  <c r="CO15" i="1"/>
  <c r="CA71" i="3"/>
  <c r="AD70" i="3"/>
  <c r="CF70" i="3"/>
  <c r="AI49" i="4"/>
  <c r="AI50" i="4"/>
  <c r="CF50" i="4"/>
  <c r="CK49" i="4"/>
  <c r="BS65" i="4"/>
  <c r="BM67" i="4"/>
  <c r="BM71" i="4"/>
  <c r="BM69" i="4"/>
  <c r="BM73" i="4"/>
  <c r="CE17" i="4"/>
  <c r="CC18" i="4" s="1"/>
  <c r="CD17" i="4"/>
  <c r="CK10" i="1"/>
  <c r="AN10" i="1"/>
  <c r="AN9" i="1"/>
  <c r="AD52" i="4"/>
  <c r="AD51" i="4"/>
  <c r="CA52" i="4"/>
  <c r="CF51" i="4"/>
  <c r="CF17" i="3"/>
  <c r="AD18" i="3"/>
  <c r="AD17" i="3"/>
  <c r="CA18" i="3"/>
  <c r="BU49" i="1"/>
  <c r="BS50" i="1" s="1"/>
  <c r="BT49" i="1"/>
  <c r="CB74" i="2"/>
  <c r="CA13" i="2"/>
  <c r="Y13" i="2"/>
  <c r="Y14" i="2"/>
  <c r="BV14" i="2"/>
  <c r="AN55" i="2"/>
  <c r="CK56" i="2"/>
  <c r="AN56" i="2"/>
  <c r="BU17" i="2"/>
  <c r="BS18" i="2" s="1"/>
  <c r="BT17" i="2"/>
  <c r="BU68" i="4"/>
  <c r="BS69" i="4" s="1"/>
  <c r="BT68" i="4"/>
  <c r="BV94" i="3"/>
  <c r="Y94" i="3"/>
  <c r="Y93" i="3"/>
  <c r="CA93" i="3"/>
  <c r="BS15" i="2"/>
  <c r="CI71" i="2"/>
  <c r="CJ71" i="2"/>
  <c r="CH71" i="2"/>
  <c r="BU15" i="2"/>
  <c r="BS16" i="2" s="1"/>
  <c r="BT15" i="2"/>
  <c r="CF79" i="3"/>
  <c r="AI78" i="3"/>
  <c r="CK78" i="3"/>
  <c r="BR18" i="2"/>
  <c r="BR16" i="2"/>
  <c r="BR14" i="2"/>
  <c r="BR10" i="2"/>
  <c r="BR12" i="2"/>
  <c r="BX8" i="2"/>
  <c r="CK53" i="2"/>
  <c r="CF54" i="2"/>
  <c r="AI54" i="2"/>
  <c r="AI53" i="2"/>
  <c r="BS47" i="1"/>
  <c r="BU47" i="1"/>
  <c r="BT47" i="1"/>
  <c r="Y28" i="1"/>
  <c r="CA28" i="1"/>
  <c r="BV29" i="1"/>
  <c r="CE47" i="4"/>
  <c r="CD47" i="4"/>
  <c r="CC47" i="4"/>
  <c r="BY51" i="2"/>
  <c r="BZ51" i="2"/>
  <c r="BX51" i="2"/>
  <c r="BT74" i="3"/>
  <c r="BU74" i="3"/>
  <c r="BS75" i="3" s="1"/>
  <c r="BS13" i="3"/>
  <c r="BS14" i="3"/>
  <c r="BS17" i="3"/>
  <c r="BS18" i="3"/>
  <c r="CN72" i="1"/>
  <c r="CN73" i="1" s="1"/>
  <c r="CO72" i="1"/>
  <c r="CM73" i="1" s="1"/>
  <c r="BS39" i="1"/>
  <c r="CN73" i="2"/>
  <c r="CO73" i="2"/>
  <c r="BS29" i="1"/>
  <c r="BM33" i="1"/>
  <c r="BM31" i="1"/>
  <c r="BM37" i="1"/>
  <c r="BM35" i="1"/>
  <c r="BM39" i="1"/>
  <c r="AD37" i="1"/>
  <c r="CA37" i="1"/>
  <c r="AD36" i="1"/>
  <c r="CF36" i="1"/>
  <c r="CE49" i="4"/>
  <c r="CD49" i="4"/>
  <c r="CK36" i="2"/>
  <c r="AI37" i="2"/>
  <c r="CF37" i="2"/>
  <c r="AI36" i="2"/>
  <c r="CI9" i="1"/>
  <c r="CJ9" i="1"/>
  <c r="BZ17" i="3"/>
  <c r="BY17" i="3"/>
  <c r="CF86" i="1"/>
  <c r="AI86" i="1"/>
  <c r="AI85" i="1"/>
  <c r="CK85" i="1"/>
  <c r="CF87" i="1"/>
  <c r="AD88" i="1"/>
  <c r="CA88" i="1"/>
  <c r="AD87" i="1"/>
  <c r="BZ36" i="3"/>
  <c r="BX37" i="3" s="1"/>
  <c r="BY36" i="3"/>
  <c r="CC7" i="4"/>
  <c r="CD7" i="4"/>
  <c r="CE7" i="4"/>
  <c r="BU38" i="3"/>
  <c r="BS39" i="3" s="1"/>
  <c r="BT38" i="3"/>
  <c r="BU13" i="2"/>
  <c r="BT13" i="2"/>
  <c r="CI55" i="2"/>
  <c r="CJ55" i="2"/>
  <c r="CH56" i="2" s="1"/>
  <c r="BV58" i="4"/>
  <c r="CA57" i="4"/>
  <c r="CF32" i="3"/>
  <c r="AD33" i="3"/>
  <c r="AD32" i="3"/>
  <c r="CA33" i="3"/>
  <c r="AD76" i="3"/>
  <c r="CA77" i="3"/>
  <c r="AD77" i="3"/>
  <c r="CF76" i="3"/>
  <c r="BT75" i="2"/>
  <c r="BU75" i="2"/>
  <c r="BS76" i="2" s="1"/>
  <c r="CE78" i="3"/>
  <c r="CC79" i="3" s="1"/>
  <c r="CD78" i="3"/>
  <c r="BR73" i="1"/>
  <c r="BU28" i="1"/>
  <c r="BS28" i="1"/>
  <c r="BT28" i="1"/>
  <c r="BS96" i="3"/>
  <c r="BX96" i="3" s="1"/>
  <c r="BV18" i="1"/>
  <c r="Y18" i="1"/>
  <c r="CA17" i="1"/>
  <c r="Y17" i="1"/>
  <c r="BS32" i="1"/>
  <c r="BS33" i="1"/>
  <c r="CO76" i="1"/>
  <c r="CM77" i="1" s="1"/>
  <c r="CN76" i="1"/>
  <c r="CN77" i="1" s="1"/>
  <c r="CD70" i="1"/>
  <c r="CD71" i="1" s="1"/>
  <c r="CF71" i="1" s="1"/>
  <c r="CK70" i="1" s="1"/>
  <c r="CE70" i="1"/>
  <c r="CC71" i="1" s="1"/>
  <c r="BS49" i="1"/>
  <c r="CE34" i="1"/>
  <c r="CD34" i="1"/>
  <c r="CD36" i="2"/>
  <c r="CE36" i="2"/>
  <c r="BZ51" i="1"/>
  <c r="BX52" i="1" s="1"/>
  <c r="BY51" i="1"/>
  <c r="BZ87" i="1"/>
  <c r="BX88" i="1" s="1"/>
  <c r="BY87" i="1"/>
  <c r="CC83" i="1"/>
  <c r="CE83" i="1"/>
  <c r="CD83" i="1"/>
  <c r="BS30" i="1"/>
  <c r="BS31" i="1"/>
  <c r="CF30" i="3"/>
  <c r="AD30" i="3"/>
  <c r="CA31" i="3"/>
  <c r="BS73" i="3"/>
  <c r="BX34" i="3" s="1"/>
  <c r="BS72" i="3"/>
  <c r="BS13" i="2"/>
  <c r="BS14" i="2"/>
  <c r="BU93" i="3"/>
  <c r="BS94" i="3" s="1"/>
  <c r="BT93" i="3"/>
  <c r="BZ9" i="4"/>
  <c r="BX10" i="4" s="1"/>
  <c r="BY9" i="4"/>
  <c r="BX35" i="3"/>
  <c r="BZ32" i="3"/>
  <c r="BY32" i="3"/>
  <c r="BS15" i="3"/>
  <c r="BS16" i="3"/>
  <c r="BX8" i="3"/>
  <c r="BR10" i="3"/>
  <c r="BR18" i="3"/>
  <c r="BR12" i="3"/>
  <c r="BR16" i="3"/>
  <c r="BR14" i="3"/>
  <c r="BX67" i="1"/>
  <c r="BV90" i="1"/>
  <c r="Y90" i="1"/>
  <c r="Y89" i="1"/>
  <c r="CA89" i="1"/>
  <c r="AD12" i="2"/>
  <c r="AD11" i="2"/>
  <c r="CA12" i="2"/>
  <c r="CF11" i="2"/>
  <c r="BX52" i="2"/>
  <c r="BR56" i="2"/>
  <c r="BR54" i="2"/>
  <c r="CI34" i="3"/>
  <c r="CJ34" i="3"/>
  <c r="CF48" i="4"/>
  <c r="CK47" i="4"/>
  <c r="AI47" i="4"/>
  <c r="BZ68" i="1"/>
  <c r="BX69" i="1" s="1"/>
  <c r="BY68" i="1"/>
  <c r="BY69" i="1" s="1"/>
  <c r="CA69" i="1" s="1"/>
  <c r="CF68" i="1" s="1"/>
  <c r="BZ13" i="3"/>
  <c r="BY13" i="3"/>
  <c r="BS9" i="1"/>
  <c r="BS10" i="1"/>
  <c r="BZ70" i="3"/>
  <c r="BX70" i="3"/>
  <c r="BY70" i="3"/>
  <c r="BW90" i="1"/>
  <c r="BW88" i="1"/>
  <c r="BW86" i="1"/>
  <c r="CC84" i="1"/>
  <c r="BX37" i="2"/>
  <c r="CC37" i="2" s="1"/>
  <c r="CA33" i="2"/>
  <c r="CF32" i="2"/>
  <c r="AD33" i="2"/>
  <c r="AD32" i="2"/>
  <c r="BZ51" i="4"/>
  <c r="BX52" i="4" s="1"/>
  <c r="BY51" i="4"/>
  <c r="CK30" i="4"/>
  <c r="CA56" i="3"/>
  <c r="AD56" i="3"/>
  <c r="CF55" i="3"/>
  <c r="AD55" i="3"/>
  <c r="CF13" i="3"/>
  <c r="AD14" i="3"/>
  <c r="AD13" i="3"/>
  <c r="CA14" i="3"/>
  <c r="AN66" i="1"/>
  <c r="CK67" i="1"/>
  <c r="BV12" i="4"/>
  <c r="CA11" i="4"/>
  <c r="BX30" i="3"/>
  <c r="BZ30" i="3"/>
  <c r="BY30" i="3"/>
  <c r="CO55" i="4"/>
  <c r="CM56" i="4" s="1"/>
  <c r="CN55" i="4"/>
  <c r="BV58" i="3"/>
  <c r="CA57" i="3"/>
  <c r="BV35" i="2"/>
  <c r="Y35" i="2"/>
  <c r="Y34" i="2"/>
  <c r="CA34" i="2"/>
  <c r="BV69" i="2"/>
  <c r="Y69" i="2"/>
  <c r="Y68" i="2"/>
  <c r="CA68" i="2"/>
  <c r="AD67" i="4"/>
  <c r="AD66" i="4"/>
  <c r="CA67" i="4"/>
  <c r="CF66" i="4"/>
  <c r="BS34" i="3"/>
  <c r="CJ74" i="1"/>
  <c r="CH75" i="1" s="1"/>
  <c r="CI74" i="1"/>
  <c r="CI75" i="1" s="1"/>
  <c r="CK75" i="1" s="1"/>
  <c r="BV39" i="1"/>
  <c r="Y39" i="1"/>
  <c r="Y38" i="1"/>
  <c r="CA38" i="1"/>
  <c r="BU17" i="1"/>
  <c r="BS18" i="1" s="1"/>
  <c r="BT17" i="1"/>
  <c r="BR39" i="3"/>
  <c r="BR37" i="3"/>
  <c r="BR35" i="3"/>
  <c r="BX31" i="3"/>
  <c r="BR33" i="3"/>
  <c r="BP28" i="4" l="1"/>
  <c r="BO28" i="4"/>
  <c r="BO29" i="4" s="1"/>
  <c r="BN28" i="4"/>
  <c r="CD31" i="4"/>
  <c r="CA31" i="4"/>
  <c r="CC29" i="2"/>
  <c r="CH72" i="2"/>
  <c r="BX8" i="1"/>
  <c r="BR14" i="1"/>
  <c r="BR12" i="1"/>
  <c r="BR10" i="1"/>
  <c r="BR16" i="1"/>
  <c r="BR18" i="1"/>
  <c r="CE28" i="2"/>
  <c r="CD28" i="2"/>
  <c r="CC28" i="2"/>
  <c r="CB37" i="2" s="1"/>
  <c r="BZ7" i="1"/>
  <c r="BX7" i="1"/>
  <c r="BY7" i="1"/>
  <c r="BR58" i="4"/>
  <c r="BX48" i="4"/>
  <c r="BR50" i="4"/>
  <c r="BR56" i="4"/>
  <c r="BR54" i="4"/>
  <c r="BR52" i="4"/>
  <c r="CF29" i="2"/>
  <c r="AI28" i="2"/>
  <c r="CK28" i="2"/>
  <c r="BR35" i="2"/>
  <c r="BR37" i="2"/>
  <c r="BR31" i="2"/>
  <c r="BX29" i="2"/>
  <c r="BR33" i="2"/>
  <c r="AI7" i="2"/>
  <c r="CF8" i="2"/>
  <c r="CK7" i="2"/>
  <c r="BX54" i="3"/>
  <c r="BR56" i="3"/>
  <c r="BR58" i="3"/>
  <c r="CE7" i="2"/>
  <c r="CD7" i="2"/>
  <c r="CC7" i="2"/>
  <c r="CF53" i="3"/>
  <c r="AD53" i="3"/>
  <c r="CA54" i="3"/>
  <c r="AD16" i="4"/>
  <c r="AD15" i="4"/>
  <c r="CF15" i="4"/>
  <c r="CA16" i="4"/>
  <c r="BZ53" i="3"/>
  <c r="BY53" i="3"/>
  <c r="BX53" i="3"/>
  <c r="CA8" i="1"/>
  <c r="AD7" i="1"/>
  <c r="CF7" i="1"/>
  <c r="BY15" i="4"/>
  <c r="BZ15" i="4"/>
  <c r="CH17" i="4"/>
  <c r="CC9" i="4"/>
  <c r="BX15" i="2"/>
  <c r="CC9" i="3"/>
  <c r="BX30" i="2"/>
  <c r="CC67" i="4"/>
  <c r="AN70" i="1"/>
  <c r="BX17" i="1"/>
  <c r="BX34" i="2"/>
  <c r="BX68" i="2"/>
  <c r="BX32" i="2"/>
  <c r="AI69" i="1"/>
  <c r="AI68" i="1"/>
  <c r="CC55" i="3"/>
  <c r="CC68" i="1"/>
  <c r="BX17" i="2"/>
  <c r="BZ89" i="1"/>
  <c r="BX90" i="1" s="1"/>
  <c r="BY89" i="1"/>
  <c r="BY34" i="2"/>
  <c r="BZ34" i="2"/>
  <c r="BX35" i="2" s="1"/>
  <c r="AD90" i="1"/>
  <c r="AD89" i="1"/>
  <c r="CF89" i="1"/>
  <c r="CA90" i="1"/>
  <c r="CC35" i="3"/>
  <c r="BX30" i="1"/>
  <c r="BX31" i="1"/>
  <c r="AD18" i="1"/>
  <c r="AD17" i="1"/>
  <c r="CA18" i="1"/>
  <c r="CF17" i="1"/>
  <c r="CE76" i="3"/>
  <c r="CC77" i="3" s="1"/>
  <c r="CD76" i="3"/>
  <c r="AN86" i="1"/>
  <c r="AN85" i="1"/>
  <c r="CK86" i="1"/>
  <c r="CJ36" i="2"/>
  <c r="CI36" i="2"/>
  <c r="AD28" i="1"/>
  <c r="CA29" i="1"/>
  <c r="CF28" i="1"/>
  <c r="CK54" i="2"/>
  <c r="AN54" i="2"/>
  <c r="AN53" i="2"/>
  <c r="CI78" i="3"/>
  <c r="CJ78" i="3"/>
  <c r="CH79" i="3" s="1"/>
  <c r="AD14" i="2"/>
  <c r="AD13" i="2"/>
  <c r="CA14" i="2"/>
  <c r="CF13" i="2"/>
  <c r="AN50" i="4"/>
  <c r="AN49" i="4"/>
  <c r="CK50" i="4"/>
  <c r="CO74" i="1"/>
  <c r="CM75" i="1" s="1"/>
  <c r="CN74" i="1"/>
  <c r="CN75" i="1" s="1"/>
  <c r="BZ15" i="2"/>
  <c r="BX16" i="2" s="1"/>
  <c r="BY15" i="2"/>
  <c r="CM74" i="2"/>
  <c r="BW96" i="3"/>
  <c r="BW94" i="3"/>
  <c r="BW92" i="3"/>
  <c r="BW90" i="3"/>
  <c r="CC88" i="3"/>
  <c r="AI10" i="3"/>
  <c r="AI9" i="3"/>
  <c r="CF10" i="3"/>
  <c r="CK9" i="3"/>
  <c r="CA76" i="2"/>
  <c r="AD75" i="2"/>
  <c r="AD76" i="2"/>
  <c r="CF75" i="2"/>
  <c r="CC7" i="3"/>
  <c r="CD7" i="3"/>
  <c r="CE7" i="3"/>
  <c r="CE91" i="3"/>
  <c r="CC92" i="3" s="1"/>
  <c r="CD91" i="3"/>
  <c r="BY64" i="4"/>
  <c r="BX64" i="4"/>
  <c r="BZ64" i="4"/>
  <c r="BW33" i="3"/>
  <c r="CC31" i="3"/>
  <c r="BW39" i="3"/>
  <c r="BW37" i="3"/>
  <c r="BW35" i="3"/>
  <c r="BX13" i="2"/>
  <c r="CJ85" i="1"/>
  <c r="CI85" i="1"/>
  <c r="BW10" i="2"/>
  <c r="CC8" i="2"/>
  <c r="BW18" i="2"/>
  <c r="BW16" i="2"/>
  <c r="BW14" i="2"/>
  <c r="BW12" i="2"/>
  <c r="CK33" i="1"/>
  <c r="AN33" i="1"/>
  <c r="AN32" i="1"/>
  <c r="CA75" i="3"/>
  <c r="AD74" i="3"/>
  <c r="AD75" i="3"/>
  <c r="CF74" i="3"/>
  <c r="AD69" i="4"/>
  <c r="AD68" i="4"/>
  <c r="CA69" i="4"/>
  <c r="CF68" i="4"/>
  <c r="AN7" i="4"/>
  <c r="CK8" i="4"/>
  <c r="CC16" i="1"/>
  <c r="CC15" i="1"/>
  <c r="CE30" i="1"/>
  <c r="CD30" i="1"/>
  <c r="AN83" i="1"/>
  <c r="CK84" i="1"/>
  <c r="CH86" i="1"/>
  <c r="AD12" i="4"/>
  <c r="AD11" i="4"/>
  <c r="CA12" i="4"/>
  <c r="CF11" i="4"/>
  <c r="BX49" i="1"/>
  <c r="CE32" i="3"/>
  <c r="CD32" i="3"/>
  <c r="CF93" i="3"/>
  <c r="AD94" i="3"/>
  <c r="AD93" i="3"/>
  <c r="CA94" i="3"/>
  <c r="CF52" i="4"/>
  <c r="AI52" i="4"/>
  <c r="AI51" i="4"/>
  <c r="CK51" i="4"/>
  <c r="CO34" i="3"/>
  <c r="CN34" i="3"/>
  <c r="BY68" i="4"/>
  <c r="BZ68" i="4"/>
  <c r="BX69" i="4" s="1"/>
  <c r="CJ7" i="4"/>
  <c r="CI7" i="4"/>
  <c r="CH7" i="4"/>
  <c r="CF52" i="1"/>
  <c r="AI52" i="1"/>
  <c r="AI51" i="1"/>
  <c r="CK51" i="1"/>
  <c r="AN18" i="4"/>
  <c r="AN17" i="4"/>
  <c r="CK18" i="4"/>
  <c r="CD51" i="2"/>
  <c r="CC51" i="2"/>
  <c r="CE51" i="2"/>
  <c r="AD71" i="4"/>
  <c r="AD70" i="4"/>
  <c r="CA71" i="4"/>
  <c r="CF70" i="4"/>
  <c r="BY11" i="1"/>
  <c r="BZ11" i="1"/>
  <c r="BX12" i="1" s="1"/>
  <c r="BX53" i="2"/>
  <c r="BX54" i="2"/>
  <c r="CF15" i="3"/>
  <c r="AD16" i="3"/>
  <c r="AD15" i="3"/>
  <c r="CA16" i="3"/>
  <c r="AD12" i="3"/>
  <c r="AD11" i="3"/>
  <c r="CA12" i="3"/>
  <c r="CF11" i="3"/>
  <c r="CJ83" i="1"/>
  <c r="CI83" i="1"/>
  <c r="CH83" i="1"/>
  <c r="BW56" i="2"/>
  <c r="CC52" i="2"/>
  <c r="BW54" i="2"/>
  <c r="CF18" i="3"/>
  <c r="AI18" i="3"/>
  <c r="AI17" i="3"/>
  <c r="CK17" i="3"/>
  <c r="BR73" i="4"/>
  <c r="BR71" i="4"/>
  <c r="BX65" i="4"/>
  <c r="BR69" i="4"/>
  <c r="BR67" i="4"/>
  <c r="BX67" i="2"/>
  <c r="BR69" i="2"/>
  <c r="CC88" i="1"/>
  <c r="AD69" i="2"/>
  <c r="AD68" i="2"/>
  <c r="CA69" i="2"/>
  <c r="CF68" i="2"/>
  <c r="AD57" i="3"/>
  <c r="AD58" i="3"/>
  <c r="CA58" i="3"/>
  <c r="CF57" i="3"/>
  <c r="CC36" i="3"/>
  <c r="CK37" i="2"/>
  <c r="AN37" i="2"/>
  <c r="AN36" i="2"/>
  <c r="BX18" i="3"/>
  <c r="BX17" i="3"/>
  <c r="BZ93" i="3"/>
  <c r="BX94" i="3" s="1"/>
  <c r="BY93" i="3"/>
  <c r="CJ49" i="4"/>
  <c r="CI49" i="4"/>
  <c r="CD51" i="1"/>
  <c r="CE51" i="1"/>
  <c r="CJ17" i="4"/>
  <c r="CH18" i="4" s="1"/>
  <c r="CI17" i="4"/>
  <c r="BX66" i="2"/>
  <c r="BY66" i="2"/>
  <c r="BZ66" i="2"/>
  <c r="CK51" i="2"/>
  <c r="CF52" i="2"/>
  <c r="AI51" i="2"/>
  <c r="CE95" i="3"/>
  <c r="CC96" i="3" s="1"/>
  <c r="CD95" i="3"/>
  <c r="BY70" i="4"/>
  <c r="BZ70" i="4"/>
  <c r="BX71" i="4" s="1"/>
  <c r="BY75" i="2"/>
  <c r="BZ75" i="2"/>
  <c r="BX76" i="2" s="1"/>
  <c r="AI54" i="4"/>
  <c r="AI53" i="4"/>
  <c r="CF54" i="4"/>
  <c r="CK53" i="4"/>
  <c r="AN73" i="4"/>
  <c r="AN72" i="4"/>
  <c r="CK73" i="4"/>
  <c r="AD31" i="2"/>
  <c r="AD30" i="2"/>
  <c r="CA31" i="2"/>
  <c r="CF30" i="2"/>
  <c r="CF92" i="3"/>
  <c r="AI92" i="3"/>
  <c r="AI91" i="3"/>
  <c r="CK91" i="3"/>
  <c r="BZ15" i="3"/>
  <c r="BX16" i="3" s="1"/>
  <c r="BY15" i="3"/>
  <c r="BR52" i="1"/>
  <c r="BR50" i="1"/>
  <c r="BX48" i="1"/>
  <c r="CO55" i="2"/>
  <c r="CM56" i="2" s="1"/>
  <c r="CN55" i="2"/>
  <c r="CD51" i="4"/>
  <c r="CE51" i="4"/>
  <c r="CC52" i="4" s="1"/>
  <c r="CF71" i="3"/>
  <c r="AI70" i="3"/>
  <c r="CK70" i="3"/>
  <c r="CC14" i="1"/>
  <c r="CC13" i="1"/>
  <c r="CJ32" i="1"/>
  <c r="CI32" i="1"/>
  <c r="BY74" i="3"/>
  <c r="BZ74" i="3"/>
  <c r="BX75" i="3" s="1"/>
  <c r="CE9" i="4"/>
  <c r="CC10" i="4" s="1"/>
  <c r="CD9" i="4"/>
  <c r="CE53" i="4"/>
  <c r="CC54" i="4" s="1"/>
  <c r="CD53" i="4"/>
  <c r="CD36" i="3"/>
  <c r="CE36" i="3"/>
  <c r="CC37" i="3" s="1"/>
  <c r="CC34" i="1"/>
  <c r="CC35" i="1"/>
  <c r="CO13" i="1"/>
  <c r="CN13" i="1"/>
  <c r="CJ72" i="4"/>
  <c r="CI72" i="4"/>
  <c r="BZ30" i="2"/>
  <c r="BX31" i="2" s="1"/>
  <c r="BY30" i="2"/>
  <c r="CF14" i="3"/>
  <c r="AI14" i="3"/>
  <c r="AI13" i="3"/>
  <c r="CK13" i="3"/>
  <c r="CB16" i="4"/>
  <c r="CB10" i="4"/>
  <c r="CH8" i="4"/>
  <c r="CB12" i="4"/>
  <c r="CB18" i="4"/>
  <c r="CB14" i="4"/>
  <c r="BY28" i="1"/>
  <c r="BX28" i="1"/>
  <c r="BZ28" i="1"/>
  <c r="BZ68" i="2"/>
  <c r="BX69" i="2" s="1"/>
  <c r="CC32" i="2" s="1"/>
  <c r="BY68" i="2"/>
  <c r="CJ47" i="4"/>
  <c r="CI47" i="4"/>
  <c r="CH47" i="4"/>
  <c r="BX15" i="3"/>
  <c r="BX72" i="3"/>
  <c r="CC52" i="1"/>
  <c r="CF33" i="3"/>
  <c r="AI33" i="3"/>
  <c r="AI32" i="3"/>
  <c r="CK32" i="3"/>
  <c r="CD87" i="1"/>
  <c r="CE87" i="1"/>
  <c r="AD39" i="1"/>
  <c r="AD38" i="1"/>
  <c r="CA39" i="1"/>
  <c r="CF38" i="1"/>
  <c r="CO66" i="1"/>
  <c r="CN66" i="1"/>
  <c r="CM66" i="1"/>
  <c r="AI56" i="3"/>
  <c r="AI55" i="3"/>
  <c r="CF56" i="3"/>
  <c r="CK55" i="3"/>
  <c r="AN47" i="4"/>
  <c r="CK48" i="4"/>
  <c r="BW77" i="1"/>
  <c r="BW75" i="1"/>
  <c r="BW73" i="1"/>
  <c r="BW69" i="1"/>
  <c r="CC67" i="1"/>
  <c r="BW71" i="1"/>
  <c r="BR39" i="1"/>
  <c r="BR37" i="1"/>
  <c r="BR35" i="1"/>
  <c r="BR33" i="1"/>
  <c r="BX29" i="1"/>
  <c r="BR31" i="1"/>
  <c r="AI76" i="3"/>
  <c r="CF77" i="3"/>
  <c r="AI77" i="3"/>
  <c r="CK76" i="3"/>
  <c r="BX14" i="3"/>
  <c r="BX13" i="3"/>
  <c r="CJ53" i="2"/>
  <c r="CI53" i="2"/>
  <c r="CM72" i="2"/>
  <c r="CG76" i="2"/>
  <c r="CG74" i="2"/>
  <c r="CD70" i="3"/>
  <c r="CC70" i="3"/>
  <c r="CE70" i="3"/>
  <c r="AD47" i="1"/>
  <c r="CA48" i="1"/>
  <c r="CF47" i="1"/>
  <c r="AD39" i="3"/>
  <c r="AD38" i="3"/>
  <c r="CA39" i="3"/>
  <c r="CF38" i="3"/>
  <c r="CB33" i="2"/>
  <c r="CB31" i="2"/>
  <c r="CH29" i="2"/>
  <c r="CC50" i="4"/>
  <c r="CC49" i="4"/>
  <c r="CF96" i="3"/>
  <c r="AI96" i="3"/>
  <c r="AI95" i="3"/>
  <c r="CK95" i="3"/>
  <c r="CN71" i="2"/>
  <c r="CM71" i="2"/>
  <c r="CO71" i="2"/>
  <c r="CF37" i="3"/>
  <c r="AI37" i="3"/>
  <c r="AI36" i="3"/>
  <c r="CK36" i="3"/>
  <c r="CC10" i="2"/>
  <c r="CC9" i="2"/>
  <c r="CD87" i="3"/>
  <c r="CC87" i="3"/>
  <c r="CE87" i="3"/>
  <c r="AI32" i="4"/>
  <c r="AI33" i="4"/>
  <c r="CF33" i="4"/>
  <c r="CK32" i="4"/>
  <c r="CO13" i="4"/>
  <c r="CN13" i="4"/>
  <c r="CJ70" i="1"/>
  <c r="CH71" i="1" s="1"/>
  <c r="CI70" i="1"/>
  <c r="CI71" i="1" s="1"/>
  <c r="CK71" i="1" s="1"/>
  <c r="CE68" i="1"/>
  <c r="CC69" i="1" s="1"/>
  <c r="CD68" i="1"/>
  <c r="CD69" i="1" s="1"/>
  <c r="CF69" i="1" s="1"/>
  <c r="CK68" i="1" s="1"/>
  <c r="BZ38" i="1"/>
  <c r="BX39" i="1" s="1"/>
  <c r="BY38" i="1"/>
  <c r="CE30" i="3"/>
  <c r="CD30" i="3"/>
  <c r="CC30" i="3"/>
  <c r="CF37" i="1"/>
  <c r="AI37" i="1"/>
  <c r="AI36" i="1"/>
  <c r="CK36" i="1"/>
  <c r="CN9" i="1"/>
  <c r="CO9" i="1"/>
  <c r="AN35" i="1"/>
  <c r="CK35" i="1"/>
  <c r="AN34" i="1"/>
  <c r="BZ47" i="1"/>
  <c r="BY47" i="1"/>
  <c r="BX47" i="1"/>
  <c r="CF10" i="4"/>
  <c r="AI10" i="4"/>
  <c r="AI9" i="4"/>
  <c r="CK9" i="4"/>
  <c r="AD18" i="2"/>
  <c r="AD17" i="2"/>
  <c r="CA18" i="2"/>
  <c r="CF17" i="2"/>
  <c r="BZ38" i="3"/>
  <c r="BX39" i="3" s="1"/>
  <c r="BY38" i="3"/>
  <c r="AD50" i="1"/>
  <c r="AD49" i="1"/>
  <c r="CA50" i="1"/>
  <c r="CF49" i="1"/>
  <c r="CK90" i="3"/>
  <c r="AN90" i="3"/>
  <c r="AN89" i="3"/>
  <c r="CD9" i="3"/>
  <c r="CE9" i="3"/>
  <c r="CC10" i="3" s="1"/>
  <c r="CF8" i="3"/>
  <c r="AI7" i="3"/>
  <c r="CK7" i="3"/>
  <c r="AD73" i="3"/>
  <c r="AD72" i="3"/>
  <c r="CA73" i="3"/>
  <c r="CF72" i="3"/>
  <c r="AD64" i="4"/>
  <c r="CA65" i="4"/>
  <c r="CF64" i="4"/>
  <c r="CE66" i="4"/>
  <c r="CD66" i="4"/>
  <c r="AI33" i="2"/>
  <c r="CF33" i="2"/>
  <c r="AI32" i="2"/>
  <c r="CK32" i="2"/>
  <c r="CJ34" i="1"/>
  <c r="CI34" i="1"/>
  <c r="AD66" i="2"/>
  <c r="CA67" i="2"/>
  <c r="CF66" i="2"/>
  <c r="CH73" i="4"/>
  <c r="CE55" i="3"/>
  <c r="CC56" i="3" s="1"/>
  <c r="CD55" i="3"/>
  <c r="BW79" i="3"/>
  <c r="BW73" i="3"/>
  <c r="BW81" i="3"/>
  <c r="CC71" i="3"/>
  <c r="BW75" i="3"/>
  <c r="BW77" i="3"/>
  <c r="CF12" i="2"/>
  <c r="AI12" i="2"/>
  <c r="AI11" i="2"/>
  <c r="CK11" i="2"/>
  <c r="CB90" i="1"/>
  <c r="CB86" i="1"/>
  <c r="CH84" i="1"/>
  <c r="CB88" i="1"/>
  <c r="CH37" i="2"/>
  <c r="BX10" i="1"/>
  <c r="BX9" i="1"/>
  <c r="CD11" i="2"/>
  <c r="CE11" i="2"/>
  <c r="CC12" i="2" s="1"/>
  <c r="CF67" i="4"/>
  <c r="AI67" i="4"/>
  <c r="AI66" i="4"/>
  <c r="CK66" i="4"/>
  <c r="CA35" i="2"/>
  <c r="AD34" i="2"/>
  <c r="CF34" i="2"/>
  <c r="AD35" i="2"/>
  <c r="CE13" i="3"/>
  <c r="CD13" i="3"/>
  <c r="CE32" i="2"/>
  <c r="CC33" i="2" s="1"/>
  <c r="CD32" i="2"/>
  <c r="AI30" i="3"/>
  <c r="CF31" i="3"/>
  <c r="CK30" i="3"/>
  <c r="BX33" i="1"/>
  <c r="BX32" i="1"/>
  <c r="BY17" i="1"/>
  <c r="BZ17" i="1"/>
  <c r="BX18" i="1" s="1"/>
  <c r="AD58" i="4"/>
  <c r="CF57" i="4"/>
  <c r="AD57" i="4"/>
  <c r="CA58" i="4"/>
  <c r="CF88" i="1"/>
  <c r="AI88" i="1"/>
  <c r="AI87" i="1"/>
  <c r="CK87" i="1"/>
  <c r="CD36" i="1"/>
  <c r="CE36" i="1"/>
  <c r="CC37" i="1" s="1"/>
  <c r="AN78" i="3"/>
  <c r="CK79" i="3"/>
  <c r="BZ13" i="2"/>
  <c r="BX14" i="2" s="1"/>
  <c r="BY13" i="2"/>
  <c r="CE17" i="3"/>
  <c r="CD17" i="3"/>
  <c r="BX14" i="4"/>
  <c r="BX13" i="4"/>
  <c r="AD16" i="2"/>
  <c r="AD15" i="2"/>
  <c r="CA16" i="2"/>
  <c r="CF15" i="2"/>
  <c r="BZ17" i="2"/>
  <c r="BX18" i="2" s="1"/>
  <c r="BY17" i="2"/>
  <c r="BZ49" i="1"/>
  <c r="BX50" i="1" s="1"/>
  <c r="BY49" i="1"/>
  <c r="CJ89" i="3"/>
  <c r="CH90" i="3" s="1"/>
  <c r="CI89" i="3"/>
  <c r="BW18" i="3"/>
  <c r="BW16" i="3"/>
  <c r="BW14" i="3"/>
  <c r="BW12" i="3"/>
  <c r="BW10" i="3"/>
  <c r="CC8" i="3"/>
  <c r="AD80" i="3"/>
  <c r="CA81" i="3"/>
  <c r="AD81" i="3"/>
  <c r="CF80" i="3"/>
  <c r="CA12" i="1"/>
  <c r="AD11" i="1"/>
  <c r="AD12" i="1"/>
  <c r="CF11" i="1"/>
  <c r="BX33" i="3"/>
  <c r="BX32" i="3"/>
  <c r="BX16" i="4"/>
  <c r="BX15" i="4"/>
  <c r="AI31" i="1"/>
  <c r="AI30" i="1"/>
  <c r="CF31" i="1"/>
  <c r="CK30" i="1"/>
  <c r="BZ72" i="3"/>
  <c r="BX73" i="3" s="1"/>
  <c r="BY72" i="3"/>
  <c r="CF88" i="3"/>
  <c r="AI87" i="3"/>
  <c r="CK87" i="3"/>
  <c r="CD32" i="4"/>
  <c r="CE32" i="4"/>
  <c r="CC33" i="4" s="1"/>
  <c r="BM31" i="4" l="1"/>
  <c r="BS29" i="4"/>
  <c r="BM33" i="4"/>
  <c r="BQ29" i="4"/>
  <c r="T28" i="4" s="1"/>
  <c r="CI31" i="4"/>
  <c r="CF31" i="4"/>
  <c r="CB35" i="2"/>
  <c r="CH28" i="2"/>
  <c r="CI28" i="2"/>
  <c r="CJ28" i="2"/>
  <c r="CC54" i="3"/>
  <c r="BW58" i="3"/>
  <c r="BW56" i="3"/>
  <c r="AN28" i="2"/>
  <c r="CK29" i="2"/>
  <c r="CF16" i="4"/>
  <c r="AI16" i="4"/>
  <c r="AI15" i="4"/>
  <c r="CK15" i="4"/>
  <c r="CK8" i="2"/>
  <c r="AN7" i="2"/>
  <c r="CE15" i="4"/>
  <c r="CD15" i="4"/>
  <c r="CI7" i="2"/>
  <c r="CH7" i="2"/>
  <c r="CJ7" i="2"/>
  <c r="BW54" i="4"/>
  <c r="BW50" i="4"/>
  <c r="CC48" i="4"/>
  <c r="BW52" i="4"/>
  <c r="BW58" i="4"/>
  <c r="BW56" i="4"/>
  <c r="CC53" i="3"/>
  <c r="CE53" i="3"/>
  <c r="CD53" i="3"/>
  <c r="BW37" i="2"/>
  <c r="BW35" i="2"/>
  <c r="BW33" i="2"/>
  <c r="BW31" i="2"/>
  <c r="BW12" i="1"/>
  <c r="CF8" i="1"/>
  <c r="AI7" i="1"/>
  <c r="CK7" i="1"/>
  <c r="CF54" i="3"/>
  <c r="CK53" i="3"/>
  <c r="AI53" i="3"/>
  <c r="CC7" i="1"/>
  <c r="CE7" i="1"/>
  <c r="CD7" i="1"/>
  <c r="CC8" i="1"/>
  <c r="BW18" i="1"/>
  <c r="BW10" i="1"/>
  <c r="BW16" i="1"/>
  <c r="BW14" i="1"/>
  <c r="CC15" i="2"/>
  <c r="CM17" i="4"/>
  <c r="CC13" i="2"/>
  <c r="CH36" i="3"/>
  <c r="CH68" i="1"/>
  <c r="CC30" i="2"/>
  <c r="CC17" i="1"/>
  <c r="CH9" i="3"/>
  <c r="CH9" i="4"/>
  <c r="CC49" i="1"/>
  <c r="CH56" i="3"/>
  <c r="CH55" i="3"/>
  <c r="CC72" i="3"/>
  <c r="CC34" i="3"/>
  <c r="AN69" i="1"/>
  <c r="AN68" i="1"/>
  <c r="CC15" i="4"/>
  <c r="CC16" i="4"/>
  <c r="AI66" i="2"/>
  <c r="CF67" i="2"/>
  <c r="CK66" i="2"/>
  <c r="CF18" i="2"/>
  <c r="AI18" i="2"/>
  <c r="AI17" i="2"/>
  <c r="CK17" i="2"/>
  <c r="CC14" i="3"/>
  <c r="CC13" i="3"/>
  <c r="CK77" i="3"/>
  <c r="AN77" i="3"/>
  <c r="AN76" i="3"/>
  <c r="CC15" i="3"/>
  <c r="CJ13" i="3"/>
  <c r="CI13" i="3"/>
  <c r="CF31" i="2"/>
  <c r="AI31" i="2"/>
  <c r="AI30" i="2"/>
  <c r="CK30" i="2"/>
  <c r="CC33" i="3"/>
  <c r="CC32" i="3"/>
  <c r="CE80" i="3"/>
  <c r="CC81" i="3" s="1"/>
  <c r="CD80" i="3"/>
  <c r="CO78" i="3"/>
  <c r="CM79" i="3" s="1"/>
  <c r="CN78" i="3"/>
  <c r="CE57" i="4"/>
  <c r="CC58" i="4" s="1"/>
  <c r="CD57" i="4"/>
  <c r="CD34" i="2"/>
  <c r="CE34" i="2"/>
  <c r="CE66" i="2"/>
  <c r="CD66" i="2"/>
  <c r="CC66" i="2"/>
  <c r="CK8" i="3"/>
  <c r="AN7" i="3"/>
  <c r="CF50" i="1"/>
  <c r="AI50" i="1"/>
  <c r="AI49" i="1"/>
  <c r="CK49" i="1"/>
  <c r="CE17" i="2"/>
  <c r="CC18" i="2" s="1"/>
  <c r="CD17" i="2"/>
  <c r="CB96" i="3"/>
  <c r="CB94" i="3"/>
  <c r="CB92" i="3"/>
  <c r="CB90" i="3"/>
  <c r="CH88" i="3"/>
  <c r="CH50" i="4"/>
  <c r="CH49" i="4"/>
  <c r="CE38" i="3"/>
  <c r="CC39" i="3" s="1"/>
  <c r="CD38" i="3"/>
  <c r="CJ32" i="3"/>
  <c r="CI32" i="3"/>
  <c r="CJ53" i="4"/>
  <c r="CI53" i="4"/>
  <c r="CJ51" i="2"/>
  <c r="CI51" i="2"/>
  <c r="CH51" i="2"/>
  <c r="CC18" i="3"/>
  <c r="CC17" i="3"/>
  <c r="CF12" i="3"/>
  <c r="AI12" i="3"/>
  <c r="AI11" i="3"/>
  <c r="CK11" i="3"/>
  <c r="CC54" i="2"/>
  <c r="CC53" i="2"/>
  <c r="CF94" i="3"/>
  <c r="AI94" i="3"/>
  <c r="AI93" i="3"/>
  <c r="CK93" i="3"/>
  <c r="AI11" i="4"/>
  <c r="CF12" i="4"/>
  <c r="CK11" i="4"/>
  <c r="AI12" i="4"/>
  <c r="CF69" i="4"/>
  <c r="AI69" i="4"/>
  <c r="AI68" i="4"/>
  <c r="CK68" i="4"/>
  <c r="CO32" i="1"/>
  <c r="CN32" i="1"/>
  <c r="CO49" i="4"/>
  <c r="CN49" i="4"/>
  <c r="CO53" i="2"/>
  <c r="CN53" i="2"/>
  <c r="CE17" i="1"/>
  <c r="CC18" i="1" s="1"/>
  <c r="CD17" i="1"/>
  <c r="CE89" i="1"/>
  <c r="CC90" i="1" s="1"/>
  <c r="CD89" i="1"/>
  <c r="CC35" i="2"/>
  <c r="CC34" i="2"/>
  <c r="CO70" i="1"/>
  <c r="CM71" i="1" s="1"/>
  <c r="CN70" i="1"/>
  <c r="CN71" i="1" s="1"/>
  <c r="CK31" i="1"/>
  <c r="AN31" i="1"/>
  <c r="AN30" i="1"/>
  <c r="CF58" i="4"/>
  <c r="AI58" i="4"/>
  <c r="AI57" i="4"/>
  <c r="CK57" i="4"/>
  <c r="CO34" i="1"/>
  <c r="CN34" i="1"/>
  <c r="CE30" i="2"/>
  <c r="CC31" i="2" s="1"/>
  <c r="CD30" i="2"/>
  <c r="CB54" i="2"/>
  <c r="CH52" i="2"/>
  <c r="CB56" i="2"/>
  <c r="CK52" i="4"/>
  <c r="AN51" i="4"/>
  <c r="AN52" i="4"/>
  <c r="CJ87" i="3"/>
  <c r="CH87" i="3"/>
  <c r="CI87" i="3"/>
  <c r="CC13" i="4"/>
  <c r="CC14" i="4"/>
  <c r="AN67" i="4"/>
  <c r="AN66" i="4"/>
  <c r="CK67" i="4"/>
  <c r="CJ11" i="2"/>
  <c r="CH12" i="2" s="1"/>
  <c r="CI11" i="2"/>
  <c r="CE49" i="1"/>
  <c r="CC50" i="1" s="1"/>
  <c r="CD49" i="1"/>
  <c r="CK10" i="4"/>
  <c r="AN10" i="4"/>
  <c r="AN9" i="4"/>
  <c r="CF48" i="1"/>
  <c r="AI47" i="1"/>
  <c r="CK47" i="1"/>
  <c r="CI76" i="3"/>
  <c r="CJ76" i="3"/>
  <c r="CH77" i="3" s="1"/>
  <c r="CK52" i="2"/>
  <c r="AN51" i="2"/>
  <c r="CE57" i="3"/>
  <c r="CC58" i="3" s="1"/>
  <c r="CD57" i="3"/>
  <c r="CE11" i="3"/>
  <c r="CC12" i="3" s="1"/>
  <c r="CD11" i="3"/>
  <c r="CG18" i="4"/>
  <c r="CG16" i="4"/>
  <c r="CG14" i="4"/>
  <c r="CG10" i="4"/>
  <c r="CM8" i="4"/>
  <c r="CG12" i="4"/>
  <c r="CJ51" i="4"/>
  <c r="CH52" i="4" s="1"/>
  <c r="CI51" i="4"/>
  <c r="CE11" i="4"/>
  <c r="CC12" i="4" s="1"/>
  <c r="CD11" i="4"/>
  <c r="CE68" i="4"/>
  <c r="CD68" i="4"/>
  <c r="CF14" i="2"/>
  <c r="AI14" i="2"/>
  <c r="AI13" i="2"/>
  <c r="CK13" i="2"/>
  <c r="CO85" i="1"/>
  <c r="CN85" i="1"/>
  <c r="CC31" i="1"/>
  <c r="CC30" i="1"/>
  <c r="CJ55" i="3"/>
  <c r="CI55" i="3"/>
  <c r="AI11" i="1"/>
  <c r="CF12" i="1"/>
  <c r="AI12" i="1"/>
  <c r="CK11" i="1"/>
  <c r="CJ7" i="3"/>
  <c r="CI7" i="3"/>
  <c r="CH7" i="3"/>
  <c r="CI68" i="1"/>
  <c r="CI69" i="1" s="1"/>
  <c r="CK69" i="1" s="1"/>
  <c r="CJ68" i="1"/>
  <c r="CH69" i="1" s="1"/>
  <c r="CD11" i="1"/>
  <c r="CE11" i="1"/>
  <c r="CC12" i="1" s="1"/>
  <c r="CK88" i="1"/>
  <c r="AN88" i="1"/>
  <c r="AN87" i="1"/>
  <c r="CJ66" i="4"/>
  <c r="CH67" i="4" s="1"/>
  <c r="CI66" i="4"/>
  <c r="CC10" i="1"/>
  <c r="CC9" i="1"/>
  <c r="AN33" i="2"/>
  <c r="CK33" i="2"/>
  <c r="AN32" i="2"/>
  <c r="CE64" i="4"/>
  <c r="CD64" i="4"/>
  <c r="CC64" i="4"/>
  <c r="CJ9" i="4"/>
  <c r="CH10" i="4" s="1"/>
  <c r="CI9" i="4"/>
  <c r="AN33" i="4"/>
  <c r="CK33" i="4"/>
  <c r="AN32" i="4"/>
  <c r="CH9" i="2"/>
  <c r="CH10" i="2"/>
  <c r="CK96" i="3"/>
  <c r="AN95" i="3"/>
  <c r="AN96" i="3"/>
  <c r="CO47" i="4"/>
  <c r="CN47" i="4"/>
  <c r="CM47" i="4"/>
  <c r="CF39" i="1"/>
  <c r="AI39" i="1"/>
  <c r="AI38" i="1"/>
  <c r="CK38" i="1"/>
  <c r="CH54" i="4"/>
  <c r="CH14" i="1"/>
  <c r="CH13" i="1"/>
  <c r="CK92" i="3"/>
  <c r="AN91" i="3"/>
  <c r="AN92" i="3"/>
  <c r="CF69" i="2"/>
  <c r="AI69" i="2"/>
  <c r="AI68" i="2"/>
  <c r="CK68" i="2"/>
  <c r="CK18" i="3"/>
  <c r="AN18" i="3"/>
  <c r="AN17" i="3"/>
  <c r="CK10" i="3"/>
  <c r="AN10" i="3"/>
  <c r="AN9" i="3"/>
  <c r="CF29" i="1"/>
  <c r="AI28" i="1"/>
  <c r="CK28" i="1"/>
  <c r="CE72" i="3"/>
  <c r="CC73" i="3" s="1"/>
  <c r="CD72" i="3"/>
  <c r="CJ32" i="4"/>
  <c r="CH33" i="4" s="1"/>
  <c r="CI32" i="4"/>
  <c r="CF39" i="3"/>
  <c r="AI39" i="3"/>
  <c r="AI38" i="3"/>
  <c r="CK38" i="3"/>
  <c r="CK34" i="2"/>
  <c r="AI34" i="2"/>
  <c r="CF35" i="2"/>
  <c r="AI35" i="2"/>
  <c r="CK88" i="3"/>
  <c r="AN87" i="3"/>
  <c r="CM29" i="2"/>
  <c r="CG31" i="2"/>
  <c r="CG37" i="2"/>
  <c r="CG35" i="2"/>
  <c r="CG33" i="2"/>
  <c r="CE75" i="2"/>
  <c r="CC76" i="2" s="1"/>
  <c r="CD75" i="2"/>
  <c r="CC69" i="4"/>
  <c r="CJ87" i="1"/>
  <c r="CH88" i="1" s="1"/>
  <c r="CI87" i="1"/>
  <c r="CJ32" i="2"/>
  <c r="CH33" i="2" s="1"/>
  <c r="CI32" i="2"/>
  <c r="AI73" i="3"/>
  <c r="AI72" i="3"/>
  <c r="CF73" i="3"/>
  <c r="CK72" i="3"/>
  <c r="AN37" i="3"/>
  <c r="AN36" i="3"/>
  <c r="CK37" i="3"/>
  <c r="CJ95" i="3"/>
  <c r="CI95" i="3"/>
  <c r="CE47" i="1"/>
  <c r="CD47" i="1"/>
  <c r="CC47" i="1"/>
  <c r="AN56" i="3"/>
  <c r="CK56" i="3"/>
  <c r="AN55" i="3"/>
  <c r="CK71" i="3"/>
  <c r="AN70" i="3"/>
  <c r="CJ91" i="3"/>
  <c r="CH92" i="3" s="1"/>
  <c r="CI91" i="3"/>
  <c r="CO72" i="4"/>
  <c r="CM73" i="4" s="1"/>
  <c r="CN72" i="4"/>
  <c r="CJ17" i="3"/>
  <c r="CI17" i="3"/>
  <c r="CF71" i="4"/>
  <c r="AI71" i="4"/>
  <c r="AI70" i="4"/>
  <c r="CK70" i="4"/>
  <c r="CO17" i="4"/>
  <c r="CM18" i="4" s="1"/>
  <c r="CN17" i="4"/>
  <c r="CM86" i="1"/>
  <c r="AI74" i="3"/>
  <c r="CF75" i="3"/>
  <c r="AI75" i="3"/>
  <c r="CK74" i="3"/>
  <c r="CE13" i="2"/>
  <c r="CC14" i="2" s="1"/>
  <c r="CD13" i="2"/>
  <c r="CH35" i="3"/>
  <c r="CC33" i="1"/>
  <c r="CC32" i="1"/>
  <c r="AN37" i="1"/>
  <c r="AN36" i="1"/>
  <c r="CK37" i="1"/>
  <c r="CE15" i="2"/>
  <c r="CC16" i="2" s="1"/>
  <c r="CD15" i="2"/>
  <c r="CJ30" i="3"/>
  <c r="CI30" i="3"/>
  <c r="CH30" i="3"/>
  <c r="AN12" i="2"/>
  <c r="CK12" i="2"/>
  <c r="AN11" i="2"/>
  <c r="AI64" i="4"/>
  <c r="CF65" i="4"/>
  <c r="CK64" i="4"/>
  <c r="CL76" i="2"/>
  <c r="CL74" i="2"/>
  <c r="CO36" i="2"/>
  <c r="CM37" i="2" s="1"/>
  <c r="CN36" i="2"/>
  <c r="CC17" i="2"/>
  <c r="CJ30" i="1"/>
  <c r="CI30" i="1"/>
  <c r="AI80" i="3"/>
  <c r="CF81" i="3"/>
  <c r="AI81" i="3"/>
  <c r="CK80" i="3"/>
  <c r="CF16" i="2"/>
  <c r="AI16" i="2"/>
  <c r="AI15" i="2"/>
  <c r="CK15" i="2"/>
  <c r="CN89" i="3"/>
  <c r="CO89" i="3"/>
  <c r="CM90" i="3" s="1"/>
  <c r="CB33" i="3"/>
  <c r="CB37" i="3"/>
  <c r="CH31" i="3"/>
  <c r="CB39" i="3"/>
  <c r="CB35" i="3"/>
  <c r="CJ36" i="3"/>
  <c r="CH37" i="3" s="1"/>
  <c r="CI36" i="3"/>
  <c r="CB77" i="1"/>
  <c r="CB73" i="1"/>
  <c r="CB71" i="1"/>
  <c r="CB75" i="1"/>
  <c r="CB69" i="1"/>
  <c r="CH67" i="1"/>
  <c r="CE38" i="1"/>
  <c r="CC39" i="1" s="1"/>
  <c r="CD38" i="1"/>
  <c r="CJ70" i="3"/>
  <c r="CH70" i="3"/>
  <c r="CI70" i="3"/>
  <c r="BW69" i="2"/>
  <c r="CC67" i="2"/>
  <c r="CE68" i="2"/>
  <c r="CD68" i="2"/>
  <c r="CG90" i="1"/>
  <c r="CG88" i="1"/>
  <c r="CG86" i="1"/>
  <c r="CM84" i="1"/>
  <c r="CE15" i="3"/>
  <c r="CC16" i="3" s="1"/>
  <c r="CD15" i="3"/>
  <c r="CH16" i="1"/>
  <c r="CH15" i="1"/>
  <c r="CJ9" i="3"/>
  <c r="CH10" i="3" s="1"/>
  <c r="CI9" i="3"/>
  <c r="CE28" i="1"/>
  <c r="CD28" i="1"/>
  <c r="CC28" i="1"/>
  <c r="BW52" i="1"/>
  <c r="BW50" i="1"/>
  <c r="CC48" i="1"/>
  <c r="CB81" i="3"/>
  <c r="CB77" i="3"/>
  <c r="CB73" i="3"/>
  <c r="CB79" i="3"/>
  <c r="CH71" i="3"/>
  <c r="CB75" i="3"/>
  <c r="BW33" i="1"/>
  <c r="BW31" i="1"/>
  <c r="CC29" i="1"/>
  <c r="BW39" i="1"/>
  <c r="BW37" i="1"/>
  <c r="BW35" i="1"/>
  <c r="CK14" i="3"/>
  <c r="AN14" i="3"/>
  <c r="AN13" i="3"/>
  <c r="CH35" i="1"/>
  <c r="CH34" i="1"/>
  <c r="AN54" i="4"/>
  <c r="CK54" i="4"/>
  <c r="AN53" i="4"/>
  <c r="CH96" i="3"/>
  <c r="CE70" i="4"/>
  <c r="CC71" i="4" s="1"/>
  <c r="CD70" i="4"/>
  <c r="AN52" i="1"/>
  <c r="AN51" i="1"/>
  <c r="CK52" i="1"/>
  <c r="CE93" i="3"/>
  <c r="CC94" i="3" s="1"/>
  <c r="CD93" i="3"/>
  <c r="CO83" i="1"/>
  <c r="CN83" i="1"/>
  <c r="CM83" i="1"/>
  <c r="CE74" i="3"/>
  <c r="CC75" i="3" s="1"/>
  <c r="CD74" i="3"/>
  <c r="CB10" i="3"/>
  <c r="CH8" i="3"/>
  <c r="CB18" i="3"/>
  <c r="CB16" i="3"/>
  <c r="CB14" i="3"/>
  <c r="CB12" i="3"/>
  <c r="AI18" i="1"/>
  <c r="AI17" i="1"/>
  <c r="CF18" i="1"/>
  <c r="CK17" i="1"/>
  <c r="CC69" i="2"/>
  <c r="CC68" i="2"/>
  <c r="CK31" i="3"/>
  <c r="AN30" i="3"/>
  <c r="CJ36" i="1"/>
  <c r="CH37" i="1" s="1"/>
  <c r="CI36" i="1"/>
  <c r="CK33" i="3"/>
  <c r="AN32" i="3"/>
  <c r="AN33" i="3"/>
  <c r="AI57" i="3"/>
  <c r="CK57" i="3"/>
  <c r="CF58" i="3"/>
  <c r="AI58" i="3"/>
  <c r="CF16" i="3"/>
  <c r="AI16" i="3"/>
  <c r="AI15" i="3"/>
  <c r="CK15" i="3"/>
  <c r="CJ51" i="1"/>
  <c r="CH52" i="1" s="1"/>
  <c r="CI51" i="1"/>
  <c r="CO7" i="4"/>
  <c r="CN7" i="4"/>
  <c r="CM7" i="4"/>
  <c r="CH8" i="2"/>
  <c r="CB18" i="2"/>
  <c r="CB16" i="2"/>
  <c r="CB10" i="2"/>
  <c r="CB14" i="2"/>
  <c r="CB12" i="2"/>
  <c r="BW73" i="4"/>
  <c r="BW71" i="4"/>
  <c r="BW69" i="4"/>
  <c r="BW67" i="4"/>
  <c r="CC65" i="4"/>
  <c r="AI75" i="2"/>
  <c r="CF76" i="2"/>
  <c r="CK75" i="2"/>
  <c r="AI76" i="2"/>
  <c r="CF90" i="1"/>
  <c r="AI89" i="1"/>
  <c r="AI90" i="1"/>
  <c r="CK89" i="1"/>
  <c r="BT28" i="4" l="1"/>
  <c r="BT29" i="4" s="1"/>
  <c r="BV29" i="4" s="1"/>
  <c r="Y28" i="4" s="1"/>
  <c r="BU28" i="4"/>
  <c r="BS28" i="4"/>
  <c r="BR31" i="4" s="1"/>
  <c r="T30" i="4" s="1"/>
  <c r="CK31" i="4"/>
  <c r="CI7" i="1"/>
  <c r="CH7" i="1"/>
  <c r="CJ7" i="1"/>
  <c r="CJ15" i="4"/>
  <c r="CI15" i="4"/>
  <c r="CB50" i="4"/>
  <c r="CB58" i="4"/>
  <c r="CH48" i="4"/>
  <c r="CB54" i="4"/>
  <c r="CB56" i="4"/>
  <c r="CB52" i="4"/>
  <c r="CO28" i="2"/>
  <c r="CN28" i="2"/>
  <c r="CM28" i="2"/>
  <c r="CL37" i="2" s="1"/>
  <c r="CB16" i="1"/>
  <c r="CB18" i="1"/>
  <c r="CB14" i="1"/>
  <c r="CB10" i="1"/>
  <c r="CH8" i="1"/>
  <c r="CB12" i="1"/>
  <c r="CJ53" i="3"/>
  <c r="CH53" i="3"/>
  <c r="CI53" i="3"/>
  <c r="AN53" i="3"/>
  <c r="CK54" i="3"/>
  <c r="CB56" i="3"/>
  <c r="CH54" i="3"/>
  <c r="CB58" i="3"/>
  <c r="CN7" i="2"/>
  <c r="CM7" i="2"/>
  <c r="CO7" i="2"/>
  <c r="AN7" i="1"/>
  <c r="CK8" i="1"/>
  <c r="AN16" i="4"/>
  <c r="AN15" i="4"/>
  <c r="CK16" i="4"/>
  <c r="CH15" i="2"/>
  <c r="CH17" i="1"/>
  <c r="CH72" i="3"/>
  <c r="CH34" i="3"/>
  <c r="CH13" i="2"/>
  <c r="CM9" i="3"/>
  <c r="CH30" i="2"/>
  <c r="CM36" i="3"/>
  <c r="CM9" i="4"/>
  <c r="CM69" i="1"/>
  <c r="CM68" i="1"/>
  <c r="CH49" i="1"/>
  <c r="CH68" i="2"/>
  <c r="CH17" i="2"/>
  <c r="CH34" i="2"/>
  <c r="CG18" i="2"/>
  <c r="CG16" i="2"/>
  <c r="CG14" i="2"/>
  <c r="CG12" i="2"/>
  <c r="CM8" i="2"/>
  <c r="CG10" i="2"/>
  <c r="CJ74" i="3"/>
  <c r="CH75" i="3" s="1"/>
  <c r="CI74" i="3"/>
  <c r="AN11" i="3"/>
  <c r="CK12" i="3"/>
  <c r="AN12" i="3"/>
  <c r="AN31" i="2"/>
  <c r="AN30" i="2"/>
  <c r="CK31" i="2"/>
  <c r="CN76" i="3"/>
  <c r="CO76" i="3"/>
  <c r="CM77" i="3" s="1"/>
  <c r="CO68" i="1"/>
  <c r="CN68" i="1"/>
  <c r="CN69" i="1" s="1"/>
  <c r="AN64" i="4"/>
  <c r="CK65" i="4"/>
  <c r="CB69" i="4"/>
  <c r="CB73" i="4"/>
  <c r="CB67" i="4"/>
  <c r="CB71" i="4"/>
  <c r="CH65" i="4"/>
  <c r="CO7" i="3"/>
  <c r="CN7" i="3"/>
  <c r="CM7" i="3"/>
  <c r="CG92" i="3"/>
  <c r="CG94" i="3"/>
  <c r="CM88" i="3"/>
  <c r="CG96" i="3"/>
  <c r="CG90" i="3"/>
  <c r="CL18" i="4"/>
  <c r="CL16" i="4"/>
  <c r="CL12" i="4"/>
  <c r="CL10" i="4"/>
  <c r="CL14" i="4"/>
  <c r="CI64" i="4"/>
  <c r="CH64" i="4"/>
  <c r="CJ64" i="4"/>
  <c r="CK35" i="2"/>
  <c r="AN35" i="2"/>
  <c r="AN34" i="2"/>
  <c r="AN39" i="1"/>
  <c r="AN38" i="1"/>
  <c r="CK39" i="1"/>
  <c r="CN95" i="3"/>
  <c r="CO95" i="3"/>
  <c r="CM96" i="3" s="1"/>
  <c r="CO87" i="1"/>
  <c r="CM88" i="1" s="1"/>
  <c r="CN87" i="1"/>
  <c r="CH47" i="1"/>
  <c r="CI47" i="1"/>
  <c r="CJ47" i="1"/>
  <c r="CO30" i="1"/>
  <c r="CN30" i="1"/>
  <c r="CJ11" i="4"/>
  <c r="CH12" i="4" s="1"/>
  <c r="CI11" i="4"/>
  <c r="CI11" i="3"/>
  <c r="CJ11" i="3"/>
  <c r="CH12" i="3" s="1"/>
  <c r="CH67" i="2"/>
  <c r="CB69" i="2"/>
  <c r="CJ30" i="2"/>
  <c r="CH31" i="2" s="1"/>
  <c r="CI30" i="2"/>
  <c r="CK67" i="2"/>
  <c r="AN66" i="2"/>
  <c r="CH32" i="2"/>
  <c r="CJ15" i="3"/>
  <c r="CH16" i="3" s="1"/>
  <c r="CI15" i="3"/>
  <c r="CK81" i="3"/>
  <c r="AN80" i="3"/>
  <c r="AN81" i="3"/>
  <c r="CK18" i="1"/>
  <c r="AN18" i="1"/>
  <c r="AN17" i="1"/>
  <c r="CJ17" i="1"/>
  <c r="CH18" i="1" s="1"/>
  <c r="CI17" i="1"/>
  <c r="CO51" i="1"/>
  <c r="CM52" i="1" s="1"/>
  <c r="CN51" i="1"/>
  <c r="CO53" i="4"/>
  <c r="CM54" i="4" s="1"/>
  <c r="CN53" i="4"/>
  <c r="CB33" i="1"/>
  <c r="CB31" i="1"/>
  <c r="CH29" i="1"/>
  <c r="CB37" i="1"/>
  <c r="CB39" i="1"/>
  <c r="CB35" i="1"/>
  <c r="CJ80" i="3"/>
  <c r="CH81" i="3" s="1"/>
  <c r="CI80" i="3"/>
  <c r="CN11" i="2"/>
  <c r="CO11" i="2"/>
  <c r="CM12" i="2" s="1"/>
  <c r="CM35" i="3"/>
  <c r="CI38" i="1"/>
  <c r="CJ38" i="1"/>
  <c r="CH39" i="1" s="1"/>
  <c r="CO32" i="2"/>
  <c r="CM33" i="2" s="1"/>
  <c r="CN32" i="2"/>
  <c r="CH30" i="1"/>
  <c r="CH31" i="1"/>
  <c r="CO51" i="2"/>
  <c r="CN51" i="2"/>
  <c r="CM51" i="2"/>
  <c r="AN69" i="4"/>
  <c r="AN68" i="4"/>
  <c r="CK69" i="4"/>
  <c r="CK94" i="3"/>
  <c r="AN93" i="3"/>
  <c r="AN94" i="3"/>
  <c r="AN11" i="4"/>
  <c r="CK12" i="4"/>
  <c r="AN12" i="4"/>
  <c r="CK76" i="2"/>
  <c r="AN76" i="2"/>
  <c r="AN75" i="2"/>
  <c r="CN30" i="3"/>
  <c r="CM30" i="3"/>
  <c r="CO30" i="3"/>
  <c r="CM16" i="1"/>
  <c r="CM15" i="1"/>
  <c r="CG73" i="1"/>
  <c r="CG69" i="1"/>
  <c r="CG71" i="1"/>
  <c r="CG75" i="1"/>
  <c r="CM67" i="1"/>
  <c r="CG77" i="1"/>
  <c r="AN16" i="2"/>
  <c r="AN15" i="2"/>
  <c r="CK16" i="2"/>
  <c r="CO36" i="1"/>
  <c r="CM37" i="1" s="1"/>
  <c r="CN36" i="1"/>
  <c r="CO70" i="3"/>
  <c r="CN70" i="3"/>
  <c r="CM70" i="3"/>
  <c r="CK73" i="3"/>
  <c r="AN72" i="3"/>
  <c r="AN73" i="3"/>
  <c r="CL35" i="2"/>
  <c r="CL33" i="2"/>
  <c r="AN39" i="3"/>
  <c r="AN38" i="3"/>
  <c r="CK39" i="3"/>
  <c r="CK29" i="1"/>
  <c r="AN28" i="1"/>
  <c r="CN17" i="3"/>
  <c r="CO17" i="3"/>
  <c r="CN91" i="3"/>
  <c r="CO91" i="3"/>
  <c r="CM92" i="3" s="1"/>
  <c r="CM10" i="2"/>
  <c r="CM9" i="2"/>
  <c r="CK12" i="1"/>
  <c r="AN11" i="1"/>
  <c r="AN12" i="1"/>
  <c r="CO9" i="4"/>
  <c r="CM10" i="4" s="1"/>
  <c r="CN9" i="4"/>
  <c r="CO66" i="4"/>
  <c r="CM67" i="4" s="1"/>
  <c r="CN66" i="4"/>
  <c r="CI68" i="4"/>
  <c r="CJ68" i="4"/>
  <c r="CJ93" i="3"/>
  <c r="CH94" i="3" s="1"/>
  <c r="CI93" i="3"/>
  <c r="CM50" i="4"/>
  <c r="CM49" i="4"/>
  <c r="AN50" i="1"/>
  <c r="AN49" i="1"/>
  <c r="CK50" i="1"/>
  <c r="CI66" i="2"/>
  <c r="CJ66" i="2"/>
  <c r="CH66" i="2"/>
  <c r="CN32" i="3"/>
  <c r="CO32" i="3"/>
  <c r="CH54" i="2"/>
  <c r="CH53" i="2"/>
  <c r="CM55" i="3"/>
  <c r="CH48" i="1"/>
  <c r="CB50" i="1"/>
  <c r="CB52" i="1"/>
  <c r="CG14" i="3"/>
  <c r="CM8" i="3"/>
  <c r="CG18" i="3"/>
  <c r="CG10" i="3"/>
  <c r="CG16" i="3"/>
  <c r="CG12" i="3"/>
  <c r="AN57" i="3"/>
  <c r="CK58" i="3"/>
  <c r="AN58" i="3"/>
  <c r="CL90" i="1"/>
  <c r="CL88" i="1"/>
  <c r="CL86" i="1"/>
  <c r="CI15" i="2"/>
  <c r="CJ15" i="2"/>
  <c r="CH16" i="2" s="1"/>
  <c r="AN71" i="4"/>
  <c r="AN70" i="4"/>
  <c r="CK71" i="4"/>
  <c r="CH69" i="4"/>
  <c r="CN87" i="3"/>
  <c r="CO87" i="3"/>
  <c r="CM87" i="3"/>
  <c r="CJ38" i="3"/>
  <c r="CH39" i="3" s="1"/>
  <c r="CI38" i="3"/>
  <c r="CJ28" i="1"/>
  <c r="CH28" i="1"/>
  <c r="CI28" i="1"/>
  <c r="CO51" i="4"/>
  <c r="CM52" i="4" s="1"/>
  <c r="CN51" i="4"/>
  <c r="CI49" i="1"/>
  <c r="CJ49" i="1"/>
  <c r="CH50" i="1" s="1"/>
  <c r="CH14" i="3"/>
  <c r="CH13" i="3"/>
  <c r="CH16" i="4"/>
  <c r="CH15" i="4"/>
  <c r="CN13" i="3"/>
  <c r="CO13" i="3"/>
  <c r="CI34" i="2"/>
  <c r="CJ34" i="2"/>
  <c r="CH35" i="2" s="1"/>
  <c r="CI75" i="2"/>
  <c r="CJ75" i="2"/>
  <c r="CH76" i="2" s="1"/>
  <c r="CG39" i="3"/>
  <c r="CG37" i="3"/>
  <c r="CG35" i="3"/>
  <c r="CM31" i="3"/>
  <c r="CG33" i="3"/>
  <c r="AN74" i="3"/>
  <c r="AN75" i="3"/>
  <c r="CK75" i="3"/>
  <c r="CJ70" i="4"/>
  <c r="CH71" i="4" s="1"/>
  <c r="CI70" i="4"/>
  <c r="CN55" i="3"/>
  <c r="CO55" i="3"/>
  <c r="CM56" i="3" s="1"/>
  <c r="CJ72" i="3"/>
  <c r="CH73" i="3" s="1"/>
  <c r="CI72" i="3"/>
  <c r="CO32" i="4"/>
  <c r="CM33" i="4" s="1"/>
  <c r="CN32" i="4"/>
  <c r="AN14" i="2"/>
  <c r="AN13" i="2"/>
  <c r="CK14" i="2"/>
  <c r="CH14" i="4"/>
  <c r="CH13" i="4"/>
  <c r="AN58" i="4"/>
  <c r="CK58" i="4"/>
  <c r="AN57" i="4"/>
  <c r="CH18" i="3"/>
  <c r="CH17" i="3"/>
  <c r="AN18" i="2"/>
  <c r="AN17" i="2"/>
  <c r="CK18" i="2"/>
  <c r="CG79" i="3"/>
  <c r="CG81" i="3"/>
  <c r="CG75" i="3"/>
  <c r="CG77" i="3"/>
  <c r="CG73" i="3"/>
  <c r="CM71" i="3"/>
  <c r="CI68" i="2"/>
  <c r="CJ68" i="2"/>
  <c r="CH69" i="2" s="1"/>
  <c r="CH15" i="3"/>
  <c r="CJ89" i="1"/>
  <c r="CH90" i="1" s="1"/>
  <c r="CI89" i="1"/>
  <c r="AN47" i="1"/>
  <c r="CK48" i="1"/>
  <c r="CJ57" i="3"/>
  <c r="CH58" i="3" s="1"/>
  <c r="CI57" i="3"/>
  <c r="CK90" i="1"/>
  <c r="AN89" i="1"/>
  <c r="AN90" i="1"/>
  <c r="CK16" i="3"/>
  <c r="AN16" i="3"/>
  <c r="AN15" i="3"/>
  <c r="CM34" i="1"/>
  <c r="CM35" i="1"/>
  <c r="CH32" i="1"/>
  <c r="CH33" i="1"/>
  <c r="CN36" i="3"/>
  <c r="CO36" i="3"/>
  <c r="CM37" i="3" s="1"/>
  <c r="CO9" i="3"/>
  <c r="CM10" i="3" s="1"/>
  <c r="CN9" i="3"/>
  <c r="CK69" i="2"/>
  <c r="AN68" i="2"/>
  <c r="AN69" i="2"/>
  <c r="CM13" i="1"/>
  <c r="CM14" i="1"/>
  <c r="CH10" i="1"/>
  <c r="CH9" i="1"/>
  <c r="CJ11" i="1"/>
  <c r="CH12" i="1" s="1"/>
  <c r="CI11" i="1"/>
  <c r="CJ13" i="2"/>
  <c r="CH14" i="2" s="1"/>
  <c r="CI13" i="2"/>
  <c r="CJ57" i="4"/>
  <c r="CH58" i="4" s="1"/>
  <c r="CI57" i="4"/>
  <c r="CG54" i="2"/>
  <c r="CM52" i="2"/>
  <c r="CG56" i="2"/>
  <c r="CH33" i="3"/>
  <c r="CH32" i="3"/>
  <c r="CJ17" i="2"/>
  <c r="CH18" i="2" s="1"/>
  <c r="CI17" i="2"/>
  <c r="BZ28" i="4" l="1"/>
  <c r="BX28" i="4"/>
  <c r="BY28" i="4"/>
  <c r="BY29" i="4" s="1"/>
  <c r="CA29" i="4" s="1"/>
  <c r="AD28" i="4" s="1"/>
  <c r="BT30" i="4"/>
  <c r="BU30" i="4"/>
  <c r="BS31" i="4" s="1"/>
  <c r="BX29" i="4"/>
  <c r="BR33" i="4"/>
  <c r="CN15" i="4"/>
  <c r="CO15" i="4"/>
  <c r="CG56" i="3"/>
  <c r="CG58" i="3"/>
  <c r="CM54" i="3"/>
  <c r="CO53" i="3"/>
  <c r="CN53" i="3"/>
  <c r="CM53" i="3"/>
  <c r="CO7" i="1"/>
  <c r="CM7" i="1"/>
  <c r="CN7" i="1"/>
  <c r="CG58" i="4"/>
  <c r="CG54" i="4"/>
  <c r="CG56" i="4"/>
  <c r="CG50" i="4"/>
  <c r="CM48" i="4"/>
  <c r="CG52" i="4"/>
  <c r="CL31" i="2"/>
  <c r="CM8" i="1"/>
  <c r="CG14" i="1"/>
  <c r="CG12" i="1"/>
  <c r="CG10" i="1"/>
  <c r="CG18" i="1"/>
  <c r="CG16" i="1"/>
  <c r="CM34" i="2"/>
  <c r="CM49" i="1"/>
  <c r="CM15" i="2"/>
  <c r="CM17" i="1"/>
  <c r="CM15" i="3"/>
  <c r="CM72" i="3"/>
  <c r="CM34" i="3"/>
  <c r="CM13" i="2"/>
  <c r="CM68" i="2"/>
  <c r="CM32" i="2"/>
  <c r="CM17" i="2"/>
  <c r="CM71" i="4"/>
  <c r="CM30" i="2"/>
  <c r="CM31" i="1"/>
  <c r="CM30" i="1"/>
  <c r="CO57" i="4"/>
  <c r="CM58" i="4" s="1"/>
  <c r="CN57" i="4"/>
  <c r="CO57" i="3"/>
  <c r="CM58" i="3" s="1"/>
  <c r="CN57" i="3"/>
  <c r="CL73" i="3"/>
  <c r="CL79" i="3"/>
  <c r="CL75" i="3"/>
  <c r="CL77" i="3"/>
  <c r="CL81" i="3"/>
  <c r="CO68" i="4"/>
  <c r="CN68" i="4"/>
  <c r="CL10" i="3"/>
  <c r="CL18" i="3"/>
  <c r="CL16" i="3"/>
  <c r="CL14" i="3"/>
  <c r="CL12" i="3"/>
  <c r="CM33" i="3"/>
  <c r="CM32" i="3"/>
  <c r="CL73" i="1"/>
  <c r="CL69" i="1"/>
  <c r="CL77" i="1"/>
  <c r="CL71" i="1"/>
  <c r="CL75" i="1"/>
  <c r="CL33" i="3"/>
  <c r="CL39" i="3"/>
  <c r="CL37" i="3"/>
  <c r="CL35" i="3"/>
  <c r="CO64" i="4"/>
  <c r="CN64" i="4"/>
  <c r="CM64" i="4"/>
  <c r="CO89" i="1"/>
  <c r="CM90" i="1" s="1"/>
  <c r="CN89" i="1"/>
  <c r="CL10" i="2"/>
  <c r="CL18" i="2"/>
  <c r="CL12" i="2"/>
  <c r="CL16" i="2"/>
  <c r="CL14" i="2"/>
  <c r="CL96" i="3"/>
  <c r="CL94" i="3"/>
  <c r="CL92" i="3"/>
  <c r="CL90" i="3"/>
  <c r="CL54" i="2"/>
  <c r="CL56" i="2"/>
  <c r="CN80" i="3"/>
  <c r="CO80" i="3"/>
  <c r="CM81" i="3" s="1"/>
  <c r="CG73" i="4"/>
  <c r="CG71" i="4"/>
  <c r="CG69" i="4"/>
  <c r="CG67" i="4"/>
  <c r="CM65" i="4"/>
  <c r="CN68" i="2"/>
  <c r="CO68" i="2"/>
  <c r="CM69" i="2" s="1"/>
  <c r="CM67" i="2"/>
  <c r="CG69" i="2"/>
  <c r="CO75" i="2"/>
  <c r="CM76" i="2" s="1"/>
  <c r="CN75" i="2"/>
  <c r="CO11" i="4"/>
  <c r="CM12" i="4" s="1"/>
  <c r="CN11" i="4"/>
  <c r="CM9" i="1"/>
  <c r="CM10" i="1"/>
  <c r="CN15" i="3"/>
  <c r="CO15" i="3"/>
  <c r="CM16" i="3" s="1"/>
  <c r="CO17" i="2"/>
  <c r="CM18" i="2" s="1"/>
  <c r="CN17" i="2"/>
  <c r="CM13" i="4"/>
  <c r="CM14" i="4"/>
  <c r="CM16" i="4"/>
  <c r="CM15" i="4"/>
  <c r="CO11" i="1"/>
  <c r="CM12" i="1" s="1"/>
  <c r="CN11" i="1"/>
  <c r="CM28" i="1"/>
  <c r="CO28" i="1"/>
  <c r="CN28" i="1"/>
  <c r="CO38" i="1"/>
  <c r="CM39" i="1" s="1"/>
  <c r="CN38" i="1"/>
  <c r="CO11" i="3"/>
  <c r="CM12" i="3" s="1"/>
  <c r="CN11" i="3"/>
  <c r="CG52" i="1"/>
  <c r="CG50" i="1"/>
  <c r="CM48" i="1"/>
  <c r="CM69" i="4"/>
  <c r="CO47" i="1"/>
  <c r="CN47" i="1"/>
  <c r="CM47" i="1"/>
  <c r="CO13" i="2"/>
  <c r="CM14" i="2" s="1"/>
  <c r="CN13" i="2"/>
  <c r="CM14" i="3"/>
  <c r="CM13" i="3"/>
  <c r="CG39" i="1"/>
  <c r="CG37" i="1"/>
  <c r="CG35" i="1"/>
  <c r="CM29" i="1"/>
  <c r="CG33" i="1"/>
  <c r="CG31" i="1"/>
  <c r="CM53" i="2"/>
  <c r="CM54" i="2"/>
  <c r="CO72" i="3"/>
  <c r="CM73" i="3" s="1"/>
  <c r="CN72" i="3"/>
  <c r="CO15" i="2"/>
  <c r="CM16" i="2" s="1"/>
  <c r="CN15" i="2"/>
  <c r="CO34" i="2"/>
  <c r="CM35" i="2" s="1"/>
  <c r="CN34" i="2"/>
  <c r="CN93" i="3"/>
  <c r="CO93" i="3"/>
  <c r="CM94" i="3" s="1"/>
  <c r="CO17" i="1"/>
  <c r="CM18" i="1" s="1"/>
  <c r="CN17" i="1"/>
  <c r="CM33" i="1"/>
  <c r="CM32" i="1"/>
  <c r="CM18" i="3"/>
  <c r="CM17" i="3"/>
  <c r="CO74" i="3"/>
  <c r="CM75" i="3" s="1"/>
  <c r="CN74" i="3"/>
  <c r="CO70" i="4"/>
  <c r="CN70" i="4"/>
  <c r="CO49" i="1"/>
  <c r="CM50" i="1" s="1"/>
  <c r="CN49" i="1"/>
  <c r="CO38" i="3"/>
  <c r="CM39" i="3" s="1"/>
  <c r="CN38" i="3"/>
  <c r="CN66" i="2"/>
  <c r="CM66" i="2"/>
  <c r="CL69" i="2" s="1"/>
  <c r="CO66" i="2"/>
  <c r="CO30" i="2"/>
  <c r="CM31" i="2" s="1"/>
  <c r="CN30" i="2"/>
  <c r="CE28" i="4" l="1"/>
  <c r="CD28" i="4"/>
  <c r="CD29" i="4" s="1"/>
  <c r="CF29" i="4" s="1"/>
  <c r="AI28" i="4" s="1"/>
  <c r="CC28" i="4"/>
  <c r="BX31" i="4"/>
  <c r="BX30" i="4"/>
  <c r="Y31" i="4" s="1"/>
  <c r="BW33" i="4"/>
  <c r="CC29" i="4"/>
  <c r="BW31" i="4"/>
  <c r="CL16" i="1"/>
  <c r="CL12" i="1"/>
  <c r="CL18" i="1"/>
  <c r="CL14" i="1"/>
  <c r="CL10" i="1"/>
  <c r="CL58" i="3"/>
  <c r="CL56" i="3"/>
  <c r="CL58" i="4"/>
  <c r="CL54" i="4"/>
  <c r="CL52" i="4"/>
  <c r="CL50" i="4"/>
  <c r="CL56" i="4"/>
  <c r="CL33" i="1"/>
  <c r="CL31" i="1"/>
  <c r="CL39" i="1"/>
  <c r="CL37" i="1"/>
  <c r="CL35" i="1"/>
  <c r="CL73" i="4"/>
  <c r="CL71" i="4"/>
  <c r="CL69" i="4"/>
  <c r="CL67" i="4"/>
  <c r="CL52" i="1"/>
  <c r="CL50" i="1"/>
  <c r="CC30" i="4" l="1"/>
  <c r="AD31" i="4" s="1"/>
  <c r="CC31" i="4"/>
  <c r="CH30" i="4" s="1"/>
  <c r="AI31" i="4" s="1"/>
  <c r="CJ28" i="4"/>
  <c r="CI28" i="4"/>
  <c r="CI29" i="4" s="1"/>
  <c r="CK29" i="4" s="1"/>
  <c r="AN28" i="4" s="1"/>
  <c r="CH28" i="4"/>
  <c r="CB31" i="4"/>
  <c r="CH29" i="4"/>
  <c r="CB33" i="4"/>
  <c r="CO28" i="4" l="1"/>
  <c r="CN28" i="4"/>
  <c r="CN29" i="4" s="1"/>
  <c r="CM28" i="4"/>
  <c r="CG31" i="4"/>
  <c r="AI30" i="4" s="1"/>
  <c r="CG33" i="4"/>
  <c r="CM29" i="4"/>
  <c r="CJ30" i="4" l="1"/>
  <c r="CH31" i="4" s="1"/>
  <c r="CI30" i="4"/>
  <c r="CL33" i="4"/>
  <c r="CL31" i="4"/>
  <c r="CM30" i="4" l="1"/>
  <c r="AN31" i="4" s="1"/>
  <c r="AN30" i="4" s="1"/>
  <c r="CO30" i="4" l="1"/>
  <c r="CM31" i="4" s="1"/>
  <c r="CN30" i="4"/>
  <c r="CN31" i="4" s="1"/>
</calcChain>
</file>

<file path=xl/sharedStrings.xml><?xml version="1.0" encoding="utf-8"?>
<sst xmlns="http://schemas.openxmlformats.org/spreadsheetml/2006/main" count="1037" uniqueCount="248">
  <si>
    <t>Project</t>
  </si>
  <si>
    <t>Code</t>
  </si>
  <si>
    <t>Min.</t>
  </si>
  <si>
    <t>Max</t>
  </si>
  <si>
    <t>Adj.</t>
  </si>
  <si>
    <t>Type</t>
  </si>
  <si>
    <t>Axis RPs</t>
  </si>
  <si>
    <t>1 = -# prior results</t>
  </si>
  <si>
    <t>Axis DPs for Intelligence</t>
  </si>
  <si>
    <t>2 = -# prior results, +# radar results</t>
  </si>
  <si>
    <t>each year has a 10-element array (non-general-research projects):</t>
  </si>
  <si>
    <t>Air</t>
  </si>
  <si>
    <t>8+</t>
  </si>
  <si>
    <t xml:space="preserve"> </t>
  </si>
  <si>
    <t>A</t>
  </si>
  <si>
    <t>B</t>
  </si>
  <si>
    <t>C</t>
  </si>
  <si>
    <t>D</t>
  </si>
  <si>
    <t>E</t>
  </si>
  <si>
    <t>F</t>
  </si>
  <si>
    <t>G</t>
  </si>
  <si>
    <t>H</t>
  </si>
  <si>
    <t>I</t>
  </si>
  <si>
    <t>J</t>
  </si>
  <si>
    <t>Nationality DRM</t>
  </si>
  <si>
    <t>10+</t>
  </si>
  <si>
    <t>A =</t>
  </si>
  <si>
    <t>Jets</t>
  </si>
  <si>
    <t>12+</t>
  </si>
  <si>
    <t>B =</t>
  </si>
  <si>
    <t>the season of this year in which the project is rolled, or -1 if it is not rolled</t>
  </si>
  <si>
    <t>C =</t>
  </si>
  <si>
    <t>Air Range</t>
  </si>
  <si>
    <t>D =</t>
  </si>
  <si>
    <t>E =</t>
  </si>
  <si>
    <t>Strategic Bombers</t>
  </si>
  <si>
    <t>F =</t>
  </si>
  <si>
    <t>H =</t>
  </si>
  <si>
    <t>Air Defense</t>
  </si>
  <si>
    <t>I =</t>
  </si>
  <si>
    <t xml:space="preserve">J = </t>
  </si>
  <si>
    <t>the number of years RPs were allocated, including this year</t>
  </si>
  <si>
    <t>Air Production</t>
  </si>
  <si>
    <t>2,3,4,5…</t>
  </si>
  <si>
    <t>Air Transports</t>
  </si>
  <si>
    <t>3,4,5,6…</t>
  </si>
  <si>
    <t>Airbases</t>
  </si>
  <si>
    <t>1,1 (1/turn)</t>
  </si>
  <si>
    <t>Total RPs for Air Projects</t>
  </si>
  <si>
    <t>Naval</t>
  </si>
  <si>
    <t>ASW Technology</t>
  </si>
  <si>
    <t>6+</t>
  </si>
  <si>
    <t>Torpedoes</t>
  </si>
  <si>
    <t>7+</t>
  </si>
  <si>
    <t>Advanced Subs</t>
  </si>
  <si>
    <t>14+</t>
  </si>
  <si>
    <t>Harbor Attack</t>
  </si>
  <si>
    <t>Submarine FP</t>
  </si>
  <si>
    <t>1…</t>
  </si>
  <si>
    <t>Naval Air Training</t>
  </si>
  <si>
    <t>Shipbuilding</t>
  </si>
  <si>
    <t>2,3,4,5</t>
  </si>
  <si>
    <t>Total RPs for Naval Projects</t>
  </si>
  <si>
    <t>Military</t>
  </si>
  <si>
    <t>Training</t>
  </si>
  <si>
    <t>Rockets</t>
  </si>
  <si>
    <t>Military Production</t>
  </si>
  <si>
    <t>Specialized Units</t>
  </si>
  <si>
    <t>Fortifications</t>
  </si>
  <si>
    <t>1 (1/turn)</t>
  </si>
  <si>
    <t>Railheads</t>
  </si>
  <si>
    <t>2 (1/turn)</t>
  </si>
  <si>
    <t>Synthetic Oil Plants</t>
  </si>
  <si>
    <t>5,5</t>
  </si>
  <si>
    <t>Winter Preparation</t>
  </si>
  <si>
    <t>Total RPs for Military Projects</t>
  </si>
  <si>
    <t>Atomic</t>
  </si>
  <si>
    <t>Radar</t>
  </si>
  <si>
    <t>Controlled Reaction</t>
  </si>
  <si>
    <t>Uranium Separation</t>
  </si>
  <si>
    <t>11+</t>
  </si>
  <si>
    <t>Plutonium Production</t>
  </si>
  <si>
    <t>Atomic Bomb</t>
  </si>
  <si>
    <t>4-6</t>
  </si>
  <si>
    <t>Uranium Plants</t>
  </si>
  <si>
    <t>Pluton. Reactors</t>
  </si>
  <si>
    <t>Total RPs for Atomic Projects</t>
  </si>
  <si>
    <t>Intelligence</t>
  </si>
  <si>
    <t>Counter-intelligence</t>
  </si>
  <si>
    <t>5+</t>
  </si>
  <si>
    <t>Covert Operations</t>
  </si>
  <si>
    <t>Espionage</t>
  </si>
  <si>
    <t>Ultra</t>
  </si>
  <si>
    <t>Occupation Policies</t>
  </si>
  <si>
    <t>4,5,6</t>
  </si>
  <si>
    <t>Moslem Unrest</t>
  </si>
  <si>
    <t>2,3</t>
  </si>
  <si>
    <t>Total RPs for Intelligence Projects</t>
  </si>
  <si>
    <t>Total RPs for All Projects</t>
  </si>
  <si>
    <t>Japanese RPs</t>
  </si>
  <si>
    <t>Japanese RPs for Intelligence</t>
  </si>
  <si>
    <t>ASW FP</t>
  </si>
  <si>
    <t>Transport FP</t>
  </si>
  <si>
    <t>Ports</t>
  </si>
  <si>
    <t>3,3 (1/turn)</t>
  </si>
  <si>
    <t>Magic</t>
  </si>
  <si>
    <t>Chinese Occupation</t>
  </si>
  <si>
    <t>Indian Subversion</t>
  </si>
  <si>
    <t>Western Allied RPs</t>
  </si>
  <si>
    <t>Western Allied DPs for Intelligence</t>
  </si>
  <si>
    <t>Str. B. Europe</t>
  </si>
  <si>
    <t>Str. B. Pacific</t>
  </si>
  <si>
    <t>Anglo-French Co.</t>
  </si>
  <si>
    <t>4-5</t>
  </si>
  <si>
    <t>Partisans</t>
  </si>
  <si>
    <t>Russian RPs</t>
  </si>
  <si>
    <t>Russian DPs for Intelligence</t>
  </si>
  <si>
    <t>Shock Tactics</t>
  </si>
  <si>
    <t>ICs</t>
  </si>
  <si>
    <t>Subversion</t>
  </si>
  <si>
    <t>Country</t>
  </si>
  <si>
    <t>Available DPs</t>
  </si>
  <si>
    <t>Belgium/Lux.</t>
  </si>
  <si>
    <t>Bulgaria *</t>
  </si>
  <si>
    <t>Finland *</t>
  </si>
  <si>
    <t>France</t>
  </si>
  <si>
    <t>Greece *</t>
  </si>
  <si>
    <t>Hungary *</t>
  </si>
  <si>
    <t>Ireland</t>
  </si>
  <si>
    <t>Italy</t>
  </si>
  <si>
    <t>Norway</t>
  </si>
  <si>
    <t>Rumania *</t>
  </si>
  <si>
    <t>Spain</t>
  </si>
  <si>
    <t>Sweden *†</t>
  </si>
  <si>
    <t>Turkey*</t>
  </si>
  <si>
    <t>Ukraine *</t>
  </si>
  <si>
    <t>U.S. - Axis tensions</t>
  </si>
  <si>
    <t>Vichy France</t>
  </si>
  <si>
    <t>Yugoslavia *†</t>
  </si>
  <si>
    <t xml:space="preserve">Total DPs </t>
  </si>
  <si>
    <t>* Russian DPs may be placed in the country.</t>
  </si>
  <si>
    <t>† May not be named by Russia until Germany is at war with Russia.</t>
  </si>
  <si>
    <t>HIDE</t>
  </si>
  <si>
    <t>General Research:</t>
  </si>
  <si>
    <t>Col 1</t>
  </si>
  <si>
    <t>Col 2</t>
  </si>
  <si>
    <t>Col 3</t>
  </si>
  <si>
    <t>Col 4</t>
  </si>
  <si>
    <t>Col 5</t>
  </si>
  <si>
    <t>Row 1</t>
  </si>
  <si>
    <t>Carryover RPs</t>
  </si>
  <si>
    <t>Turn</t>
  </si>
  <si>
    <t>BT Turn</t>
  </si>
  <si>
    <t>[] Result</t>
  </si>
  <si>
    <t>Result</t>
  </si>
  <si>
    <t>Row 2</t>
  </si>
  <si>
    <t>Eff. RPs</t>
  </si>
  <si>
    <t>BTs</t>
  </si>
  <si>
    <t>Years of RPs</t>
  </si>
  <si>
    <t>Other Research</t>
  </si>
  <si>
    <t>Modifier</t>
  </si>
  <si>
    <t># of Results</t>
  </si>
  <si>
    <t>Number</t>
  </si>
  <si>
    <t>Spr</t>
  </si>
  <si>
    <t>Sum</t>
  </si>
  <si>
    <t>Fall</t>
  </si>
  <si>
    <t>Win</t>
  </si>
  <si>
    <t>--</t>
  </si>
  <si>
    <t>Column</t>
  </si>
  <si>
    <t>Air General</t>
  </si>
  <si>
    <t>ADRM</t>
  </si>
  <si>
    <t>S Bmb</t>
  </si>
  <si>
    <t>AD</t>
  </si>
  <si>
    <t>Cancelled</t>
  </si>
  <si>
    <t>[+1]</t>
  </si>
  <si>
    <t>[+2]</t>
  </si>
  <si>
    <t>[+3]</t>
  </si>
  <si>
    <t>[+4]</t>
  </si>
  <si>
    <t>[+5]</t>
  </si>
  <si>
    <t>[+6]</t>
  </si>
  <si>
    <t>Breakthrough</t>
  </si>
  <si>
    <t>[+7]</t>
  </si>
  <si>
    <t>1 Jet [+3]</t>
  </si>
  <si>
    <t>+1 ADRM</t>
  </si>
  <si>
    <t>2 Jets [+4]</t>
  </si>
  <si>
    <t>SB</t>
  </si>
  <si>
    <t>3 Jets [+5]</t>
  </si>
  <si>
    <t>4 Jets</t>
  </si>
  <si>
    <t>Naval General</t>
  </si>
  <si>
    <t>NDRM</t>
  </si>
  <si>
    <t>ASW</t>
  </si>
  <si>
    <t>Torpedos</t>
  </si>
  <si>
    <t>Adv. Subs</t>
  </si>
  <si>
    <t>Harbor</t>
  </si>
  <si>
    <t>-1 ASW</t>
  </si>
  <si>
    <t>One Target</t>
  </si>
  <si>
    <t>+1 Torpedo</t>
  </si>
  <si>
    <t>Two Targets</t>
  </si>
  <si>
    <t>-2 ASW</t>
  </si>
  <si>
    <t>Three Targets</t>
  </si>
  <si>
    <t>1 A. Sub [+3]</t>
  </si>
  <si>
    <t>+1 NDRM</t>
  </si>
  <si>
    <t>2 A. Subs [+4]</t>
  </si>
  <si>
    <t>3 A. Subs [+5]</t>
  </si>
  <si>
    <t>4 A. Subs [+6]</t>
  </si>
  <si>
    <t>5 A. Subs [+7]</t>
  </si>
  <si>
    <t>6 A. Subs</t>
  </si>
  <si>
    <t>Heavy Armor</t>
  </si>
  <si>
    <t>Military General</t>
  </si>
  <si>
    <t>CTL</t>
  </si>
  <si>
    <t>H. Armor</t>
  </si>
  <si>
    <t>1 FB/R [+3]</t>
  </si>
  <si>
    <t>+1 CTL</t>
  </si>
  <si>
    <t>2 FB/R [+4]</t>
  </si>
  <si>
    <t>3 FB/R [+5]</t>
  </si>
  <si>
    <t>Atomic FB/R</t>
  </si>
  <si>
    <t>Atomic General</t>
  </si>
  <si>
    <t>Ctrl. React.</t>
  </si>
  <si>
    <t>Uranium</t>
  </si>
  <si>
    <t>Plutonium</t>
  </si>
  <si>
    <t>A. Bomb</t>
  </si>
  <si>
    <t>Meltdown</t>
  </si>
  <si>
    <t>[-2]</t>
  </si>
  <si>
    <t>[-1]</t>
  </si>
  <si>
    <t>Uranium [+2]</t>
  </si>
  <si>
    <t>Chain React.</t>
  </si>
  <si>
    <t>3 Turns [+1]</t>
  </si>
  <si>
    <t>5 Turns [+1]</t>
  </si>
  <si>
    <t>2 Turns [+2]</t>
  </si>
  <si>
    <t>4 Turns [+2]</t>
  </si>
  <si>
    <t>1 Turn [+3]</t>
  </si>
  <si>
    <t>3 Turns [+3]</t>
  </si>
  <si>
    <t>Immediately</t>
  </si>
  <si>
    <t>2 Turns</t>
  </si>
  <si>
    <t>Intel. Gen.</t>
  </si>
  <si>
    <t>CI</t>
  </si>
  <si>
    <t>Covert</t>
  </si>
  <si>
    <t>-1 Modifier</t>
  </si>
  <si>
    <t>Hexes [+2]</t>
  </si>
  <si>
    <t>-2 Modifier</t>
  </si>
  <si>
    <t>C-I</t>
  </si>
  <si>
    <t>-3 Modifier</t>
  </si>
  <si>
    <t>Spy Ring</t>
  </si>
  <si>
    <t>Stacking [+3]</t>
  </si>
  <si>
    <t>-4 Modifier</t>
  </si>
  <si>
    <t>All</t>
  </si>
  <si>
    <t>-5 Modifier</t>
  </si>
  <si>
    <t>v2023-04-04-T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</si>
</sst>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
    <numFmt numFmtId="165" formatCode="\+#;\-#;;"/>
    <numFmt numFmtId="166" formatCode="[$-409]d\-mmm"/>
    <numFmt numFmtId="167" formatCode="&quot;(+&quot;#\);&quot;(-&quot;#\);\(0\)"/>
    <numFmt numFmtId="168" formatCode=";;;"/>
  </numFmts>
  <fonts count="8" x14ac:knownFonts="1">
    <font>
      <sz val="10"/>
      <name val="Arial"/>
      <charset val="1"/>
    </font>
    <font>
      <b/>
      <sz val="10"/>
      <color rgb="FFFFFFFF"/>
      <name val="Arial"/>
      <charset val="1"/>
    </font>
    <font>
      <sz val="10"/>
      <name val="Arial"/>
      <family val="2"/>
      <charset val="1"/>
    </font>
    <font>
      <sz val="10"/>
      <color rgb="FF0000FF"/>
      <name val="Arial"/>
      <family val="2"/>
      <charset val="1"/>
    </font>
    <font>
      <b/>
      <sz val="10"/>
      <name val="Arial"/>
      <family val="2"/>
      <charset val="1"/>
    </font>
    <font>
      <sz val="8"/>
      <name val="Arial"/>
      <family val="2"/>
      <charset val="1"/>
    </font>
    <font>
      <sz val="8"/>
      <color rgb="FF808080"/>
      <name val="Arial"/>
      <family val="2"/>
      <charset val="1"/>
    </font>
    <font>
      <i/>
      <sz val="10"/>
      <name val="Arial"/>
      <family val="2"/>
      <charset val="1"/>
    </font>
  </fonts>
  <fills count="4">
    <fill>
      <patternFill patternType="none"/>
    </fill>
    <fill>
      <patternFill patternType="gray125"/>
    </fill>
    <fill>
      <patternFill patternType="solid">
        <fgColor rgb="FF000000"/>
        <bgColor rgb="FF003300"/>
      </patternFill>
    </fill>
    <fill>
      <patternFill patternType="solid">
        <fgColor rgb="FFC0C0C0"/>
        <bgColor rgb="FFCCCCFF"/>
      </patternFill>
    </fill>
  </fills>
  <borders count="78">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rgb="FFC0C0C0"/>
      </right>
      <top style="medium">
        <color auto="1"/>
      </top>
      <bottom/>
      <diagonal/>
    </border>
    <border>
      <left style="thin">
        <color rgb="FFC0C0C0"/>
      </left>
      <right style="thin">
        <color auto="1"/>
      </right>
      <top style="medium">
        <color auto="1"/>
      </top>
      <bottom style="thin">
        <color rgb="FFC0C0C0"/>
      </bottom>
      <diagonal/>
    </border>
    <border>
      <left/>
      <right style="medium">
        <color auto="1"/>
      </right>
      <top style="medium">
        <color auto="1"/>
      </top>
      <bottom style="thin">
        <color auto="1"/>
      </bottom>
      <diagonal/>
    </border>
    <border>
      <left style="thin">
        <color auto="1"/>
      </left>
      <right/>
      <top/>
      <bottom/>
      <diagonal/>
    </border>
    <border>
      <left/>
      <right style="thin">
        <color auto="1"/>
      </right>
      <top/>
      <bottom/>
      <diagonal/>
    </border>
    <border>
      <left style="thin">
        <color rgb="FFC0C0C0"/>
      </left>
      <right style="thin">
        <color rgb="FFC0C0C0"/>
      </right>
      <top style="thin">
        <color rgb="FFC0C0C0"/>
      </top>
      <bottom style="thin">
        <color auto="1"/>
      </bottom>
      <diagonal/>
    </border>
    <border>
      <left style="thin">
        <color rgb="FFC0C0C0"/>
      </left>
      <right/>
      <top style="thin">
        <color rgb="FFC0C0C0"/>
      </top>
      <bottom/>
      <diagonal/>
    </border>
    <border>
      <left/>
      <right style="thin">
        <color auto="1"/>
      </right>
      <top style="thin">
        <color rgb="FFC0C0C0"/>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thin">
        <color rgb="FFC0C0C0"/>
      </right>
      <top style="thin">
        <color auto="1"/>
      </top>
      <bottom/>
      <diagonal/>
    </border>
    <border>
      <left style="thin">
        <color rgb="FFC0C0C0"/>
      </left>
      <right style="thin">
        <color auto="1"/>
      </right>
      <top style="thin">
        <color auto="1"/>
      </top>
      <bottom style="thin">
        <color rgb="FFC0C0C0"/>
      </bottom>
      <diagonal/>
    </border>
    <border>
      <left/>
      <right style="medium">
        <color auto="1"/>
      </right>
      <top/>
      <bottom/>
      <diagonal/>
    </border>
    <border>
      <left style="thin">
        <color auto="1"/>
      </left>
      <right/>
      <top/>
      <bottom style="thin">
        <color auto="1"/>
      </bottom>
      <diagonal/>
    </border>
    <border>
      <left style="thin">
        <color rgb="FFC0C0C0"/>
      </left>
      <right/>
      <top style="thin">
        <color rgb="FFC0C0C0"/>
      </top>
      <bottom style="thin">
        <color auto="1"/>
      </bottom>
      <diagonal/>
    </border>
    <border>
      <left/>
      <right style="thin">
        <color auto="1"/>
      </right>
      <top style="thin">
        <color rgb="FFC0C0C0"/>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rgb="FFC0C0C0"/>
      </left>
      <right style="thin">
        <color auto="1"/>
      </right>
      <top style="thin">
        <color auto="1"/>
      </top>
      <bottom/>
      <diagonal/>
    </border>
    <border>
      <left style="thin">
        <color auto="1"/>
      </left>
      <right style="medium">
        <color auto="1"/>
      </right>
      <top style="thin">
        <color auto="1"/>
      </top>
      <bottom style="medium">
        <color auto="1"/>
      </bottom>
      <diagonal/>
    </border>
    <border>
      <left style="thin">
        <color rgb="FFC0C0C0"/>
      </left>
      <right style="thin">
        <color auto="1"/>
      </right>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rgb="FFC0C0C0"/>
      </left>
      <right/>
      <top style="thin">
        <color auto="1"/>
      </top>
      <bottom/>
      <diagonal/>
    </border>
    <border>
      <left/>
      <right style="thin">
        <color auto="1"/>
      </right>
      <top style="thin">
        <color auto="1"/>
      </top>
      <bottom/>
      <diagonal/>
    </border>
    <border>
      <left style="thin">
        <color rgb="FFC0C0C0"/>
      </left>
      <right/>
      <top/>
      <bottom style="thin">
        <color auto="1"/>
      </bottom>
      <diagonal/>
    </border>
    <border>
      <left/>
      <right style="thin">
        <color auto="1"/>
      </right>
      <top/>
      <bottom style="thin">
        <color auto="1"/>
      </bottom>
      <diagonal/>
    </border>
    <border>
      <left style="thin">
        <color rgb="FFC0C0C0"/>
      </left>
      <right style="thin">
        <color auto="1"/>
      </right>
      <top style="thin">
        <color auto="1"/>
      </top>
      <bottom style="medium">
        <color auto="1"/>
      </bottom>
      <diagonal/>
    </border>
    <border>
      <left style="thin">
        <color rgb="FFC0C0C0"/>
      </left>
      <right style="thin">
        <color rgb="FFC0C0C0"/>
      </right>
      <top style="thin">
        <color rgb="FFC0C0C0"/>
      </top>
      <bottom/>
      <diagonal/>
    </border>
    <border>
      <left/>
      <right style="medium">
        <color auto="1"/>
      </right>
      <top style="thin">
        <color auto="1"/>
      </top>
      <bottom style="thin">
        <color auto="1"/>
      </bottom>
      <diagonal/>
    </border>
    <border>
      <left/>
      <right style="medium">
        <color auto="1"/>
      </right>
      <top style="thin">
        <color auto="1"/>
      </top>
      <bottom/>
      <diagonal/>
    </border>
    <border>
      <left style="thin">
        <color rgb="FFC0C0C0"/>
      </left>
      <right style="thin">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
      <left style="thin">
        <color rgb="FFC0C0C0"/>
      </left>
      <right style="thin">
        <color auto="1"/>
      </right>
      <top/>
      <bottom style="thin">
        <color auto="1"/>
      </bottom>
      <diagonal/>
    </border>
    <border>
      <left style="thin">
        <color auto="1"/>
      </left>
      <right style="thin">
        <color rgb="FFC0C0C0"/>
      </right>
      <top/>
      <bottom/>
      <diagonal/>
    </border>
    <border>
      <left style="thin">
        <color rgb="FFC0C0C0"/>
      </left>
      <right style="thin">
        <color auto="1"/>
      </right>
      <top/>
      <bottom style="thin">
        <color rgb="FFC0C0C0"/>
      </bottom>
      <diagonal/>
    </border>
    <border>
      <left style="thin">
        <color rgb="FFC0C0C0"/>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C0C0C0"/>
      </left>
      <right style="thin">
        <color auto="1"/>
      </right>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style="medium">
        <color auto="1"/>
      </top>
      <bottom/>
      <diagonal/>
    </border>
    <border>
      <left style="thin">
        <color auto="1"/>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top/>
      <bottom/>
      <diagonal/>
    </border>
    <border>
      <left style="thin">
        <color auto="1"/>
      </left>
      <right style="medium">
        <color auto="1"/>
      </right>
      <top/>
      <bottom/>
      <diagonal/>
    </border>
    <border>
      <left style="medium">
        <color auto="1"/>
      </left>
      <right/>
      <top/>
      <bottom style="medium">
        <color auto="1"/>
      </bottom>
      <diagonal/>
    </border>
    <border>
      <left/>
      <right/>
      <top/>
      <bottom style="medium">
        <color auto="1"/>
      </bottom>
      <diagonal/>
    </border>
  </borders>
  <cellStyleXfs count="1">
    <xf numFmtId="0" fontId="0" fillId="0" borderId="0"/>
  </cellStyleXfs>
  <cellXfs count="163">
    <xf numFmtId="0" fontId="0" fillId="0" borderId="0" xfId="0"/>
    <xf numFmtId="0" fontId="0" fillId="0" borderId="0" xfId="0" applyAlignment="1">
      <alignment horizontal="center"/>
    </xf>
    <xf numFmtId="0" fontId="1" fillId="2" borderId="0" xfId="0" applyFont="1" applyFill="1" applyAlignment="1">
      <alignment horizontal="center"/>
    </xf>
    <xf numFmtId="0" fontId="0" fillId="0" borderId="1" xfId="0" applyFont="1" applyBorder="1"/>
    <xf numFmtId="0" fontId="0" fillId="0" borderId="2" xfId="0"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0" fillId="0" borderId="0" xfId="0" applyFont="1" applyAlignment="1">
      <alignment horizontal="left"/>
    </xf>
    <xf numFmtId="0" fontId="0" fillId="0" borderId="6" xfId="0" applyFont="1" applyBorder="1"/>
    <xf numFmtId="0" fontId="0" fillId="0" borderId="7" xfId="0"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0" fillId="0" borderId="0" xfId="0" applyBorder="1"/>
    <xf numFmtId="165" fontId="0" fillId="0" borderId="0" xfId="0" applyNumberFormat="1"/>
    <xf numFmtId="0" fontId="4" fillId="0" borderId="13" xfId="0" applyFont="1" applyBorder="1" applyAlignment="1" applyProtection="1">
      <alignment horizontal="center" vertical="center"/>
      <protection locked="0"/>
    </xf>
    <xf numFmtId="0" fontId="0" fillId="0" borderId="16"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0" fontId="0" fillId="0" borderId="0" xfId="0" applyFont="1" applyAlignment="1">
      <alignment horizontal="center"/>
    </xf>
    <xf numFmtId="165" fontId="6" fillId="0" borderId="16" xfId="0" applyNumberFormat="1" applyFont="1" applyBorder="1" applyAlignment="1" applyProtection="1">
      <alignment horizontal="center" vertical="center"/>
      <protection locked="0"/>
    </xf>
    <xf numFmtId="165" fontId="5" fillId="0" borderId="18" xfId="0" applyNumberFormat="1"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165" fontId="6" fillId="0" borderId="26" xfId="0" applyNumberFormat="1" applyFont="1" applyBorder="1" applyAlignment="1" applyProtection="1">
      <alignment horizontal="center" vertical="center"/>
      <protection locked="0"/>
    </xf>
    <xf numFmtId="165" fontId="5" fillId="0" borderId="18" xfId="0" applyNumberFormat="1" applyFont="1" applyBorder="1" applyAlignment="1" applyProtection="1">
      <alignment horizontal="center" vertical="center"/>
    </xf>
    <xf numFmtId="0" fontId="5" fillId="0" borderId="28" xfId="0" applyFont="1" applyBorder="1" applyAlignment="1" applyProtection="1">
      <alignment horizontal="center" vertical="center"/>
      <protection locked="0"/>
    </xf>
    <xf numFmtId="0" fontId="0" fillId="0" borderId="40" xfId="0" applyFont="1" applyBorder="1" applyAlignment="1">
      <alignment horizontal="center"/>
    </xf>
    <xf numFmtId="0" fontId="0" fillId="3" borderId="42" xfId="0" applyFill="1" applyBorder="1"/>
    <xf numFmtId="0" fontId="0" fillId="3" borderId="43" xfId="0" applyFill="1" applyBorder="1"/>
    <xf numFmtId="165" fontId="0" fillId="0" borderId="0" xfId="0" applyNumberFormat="1" applyAlignment="1">
      <alignment horizontal="center"/>
    </xf>
    <xf numFmtId="165" fontId="5" fillId="0" borderId="49" xfId="0" applyNumberFormat="1" applyFont="1" applyBorder="1" applyAlignment="1" applyProtection="1">
      <alignment horizontal="center" vertical="center"/>
      <protection locked="0"/>
    </xf>
    <xf numFmtId="165" fontId="6" fillId="0" borderId="26" xfId="0" applyNumberFormat="1" applyFont="1" applyBorder="1" applyAlignment="1" applyProtection="1">
      <alignment horizontal="center" vertical="center"/>
    </xf>
    <xf numFmtId="0" fontId="4" fillId="0" borderId="58" xfId="0" applyFont="1" applyBorder="1" applyAlignment="1" applyProtection="1">
      <alignment horizontal="center" vertical="center"/>
      <protection locked="0"/>
    </xf>
    <xf numFmtId="165" fontId="5" fillId="0" borderId="49" xfId="0" applyNumberFormat="1" applyFont="1" applyBorder="1" applyAlignment="1" applyProtection="1">
      <alignment horizontal="center" vertical="center"/>
    </xf>
    <xf numFmtId="165" fontId="6" fillId="0" borderId="9" xfId="0" applyNumberFormat="1" applyFont="1" applyBorder="1" applyAlignment="1" applyProtection="1">
      <alignment horizontal="center" vertical="center"/>
      <protection locked="0"/>
    </xf>
    <xf numFmtId="0" fontId="2" fillId="0" borderId="42" xfId="0" applyFont="1" applyBorder="1" applyAlignment="1" applyProtection="1">
      <alignment horizontal="center"/>
    </xf>
    <xf numFmtId="0" fontId="3" fillId="0" borderId="66" xfId="0" applyFont="1" applyBorder="1" applyAlignment="1" applyProtection="1">
      <alignment horizontal="center"/>
      <protection locked="0"/>
    </xf>
    <xf numFmtId="0" fontId="3" fillId="0" borderId="64" xfId="0" applyFont="1" applyBorder="1" applyAlignment="1" applyProtection="1">
      <alignment horizontal="center"/>
      <protection locked="0"/>
    </xf>
    <xf numFmtId="0" fontId="2" fillId="0" borderId="1" xfId="0" applyFont="1" applyBorder="1" applyAlignment="1" applyProtection="1">
      <alignment horizontal="left" vertical="center"/>
    </xf>
    <xf numFmtId="167" fontId="2" fillId="0" borderId="2" xfId="0" applyNumberFormat="1" applyFont="1" applyBorder="1" applyAlignment="1" applyProtection="1">
      <alignment horizontal="center" vertical="center"/>
    </xf>
    <xf numFmtId="0" fontId="2" fillId="0" borderId="67"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68" xfId="0" applyFont="1" applyBorder="1" applyAlignment="1" applyProtection="1">
      <alignment horizontal="center" vertical="center"/>
      <protection locked="0"/>
    </xf>
    <xf numFmtId="0" fontId="2" fillId="0" borderId="69" xfId="0" applyFont="1" applyBorder="1" applyAlignment="1" applyProtection="1">
      <alignment horizontal="left" vertical="center"/>
    </xf>
    <xf numFmtId="167" fontId="2" fillId="0" borderId="70" xfId="0" applyNumberFormat="1" applyFont="1" applyBorder="1" applyAlignment="1" applyProtection="1">
      <alignment horizontal="center" vertical="center"/>
    </xf>
    <xf numFmtId="0" fontId="2" fillId="0" borderId="69" xfId="0" applyFont="1" applyBorder="1" applyAlignment="1" applyProtection="1">
      <alignment horizontal="center" vertical="center"/>
      <protection locked="0"/>
    </xf>
    <xf numFmtId="0" fontId="2" fillId="0" borderId="71"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3" borderId="71" xfId="0" applyFont="1" applyFill="1" applyBorder="1" applyAlignment="1" applyProtection="1">
      <alignment horizontal="center" vertical="center"/>
    </xf>
    <xf numFmtId="0" fontId="2" fillId="3" borderId="31" xfId="0" applyFont="1" applyFill="1" applyBorder="1" applyAlignment="1" applyProtection="1">
      <alignment horizontal="center" vertical="center"/>
    </xf>
    <xf numFmtId="0" fontId="2" fillId="3" borderId="69" xfId="0" applyFont="1" applyFill="1" applyBorder="1" applyAlignment="1" applyProtection="1">
      <alignment horizontal="center" vertical="center"/>
    </xf>
    <xf numFmtId="0" fontId="2" fillId="0" borderId="6" xfId="0" applyFont="1" applyBorder="1" applyAlignment="1" applyProtection="1">
      <alignment horizontal="left" vertical="center"/>
    </xf>
    <xf numFmtId="167" fontId="2" fillId="0" borderId="7" xfId="0" applyNumberFormat="1" applyFont="1" applyBorder="1" applyAlignment="1" applyProtection="1">
      <alignment horizontal="center" vertical="center"/>
    </xf>
    <xf numFmtId="0" fontId="2" fillId="0" borderId="6" xfId="0" applyFont="1" applyBorder="1" applyAlignment="1" applyProtection="1">
      <alignment horizontal="center" vertical="center"/>
      <protection locked="0"/>
    </xf>
    <xf numFmtId="0" fontId="2" fillId="0" borderId="73"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164" fontId="0" fillId="0" borderId="42" xfId="0" applyNumberFormat="1" applyBorder="1" applyAlignment="1">
      <alignment horizontal="center"/>
    </xf>
    <xf numFmtId="164" fontId="0" fillId="0" borderId="66" xfId="0" applyNumberFormat="1" applyBorder="1" applyAlignment="1">
      <alignment horizontal="center"/>
    </xf>
    <xf numFmtId="164" fontId="0" fillId="0" borderId="64" xfId="0" applyNumberFormat="1" applyBorder="1" applyAlignment="1">
      <alignment horizontal="center"/>
    </xf>
    <xf numFmtId="168" fontId="0" fillId="0" borderId="0" xfId="0" applyNumberFormat="1" applyAlignment="1">
      <alignment horizontal="center"/>
    </xf>
    <xf numFmtId="0" fontId="0" fillId="0" borderId="0" xfId="0" applyFont="1" applyBorder="1" applyAlignment="1">
      <alignment horizontal="center"/>
    </xf>
    <xf numFmtId="0" fontId="3" fillId="0" borderId="42" xfId="0" applyFont="1" applyBorder="1" applyAlignment="1" applyProtection="1">
      <alignment horizontal="center"/>
      <protection locked="0"/>
    </xf>
    <xf numFmtId="0" fontId="2" fillId="3" borderId="67"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3" borderId="68" xfId="0" applyFont="1" applyFill="1" applyBorder="1" applyAlignment="1" applyProtection="1">
      <alignment horizontal="center" vertical="center"/>
    </xf>
    <xf numFmtId="0" fontId="0" fillId="0" borderId="40" xfId="0" applyFont="1" applyBorder="1"/>
    <xf numFmtId="0" fontId="0" fillId="0" borderId="64" xfId="0" applyFont="1" applyBorder="1" applyAlignment="1">
      <alignment horizontal="center"/>
    </xf>
    <xf numFmtId="0" fontId="0" fillId="0" borderId="74" xfId="0" applyFont="1" applyBorder="1"/>
    <xf numFmtId="0" fontId="0" fillId="0" borderId="75" xfId="0" applyBorder="1" applyAlignment="1">
      <alignment horizontal="center"/>
    </xf>
    <xf numFmtId="0" fontId="0" fillId="0" borderId="76" xfId="0" applyFont="1" applyBorder="1"/>
    <xf numFmtId="0" fontId="0" fillId="0" borderId="55" xfId="0" applyBorder="1" applyAlignment="1">
      <alignment horizontal="center"/>
    </xf>
    <xf numFmtId="0" fontId="0" fillId="0" borderId="43" xfId="0" applyFont="1" applyBorder="1" applyAlignment="1">
      <alignment horizontal="center"/>
    </xf>
    <xf numFmtId="0" fontId="0" fillId="0" borderId="25" xfId="0" applyBorder="1" applyAlignment="1">
      <alignment horizontal="center"/>
    </xf>
    <xf numFmtId="0" fontId="0" fillId="0" borderId="10" xfId="0" applyBorder="1" applyAlignment="1">
      <alignment horizontal="center"/>
    </xf>
    <xf numFmtId="0" fontId="0" fillId="0" borderId="42" xfId="0" applyFont="1" applyBorder="1" applyAlignment="1">
      <alignment horizontal="center"/>
    </xf>
    <xf numFmtId="0" fontId="0" fillId="0" borderId="74" xfId="0" applyBorder="1" applyAlignment="1">
      <alignment horizontal="center"/>
    </xf>
    <xf numFmtId="0" fontId="0" fillId="0" borderId="76" xfId="0" applyBorder="1" applyAlignment="1">
      <alignment horizontal="center"/>
    </xf>
    <xf numFmtId="0" fontId="0" fillId="0" borderId="77" xfId="0" applyFont="1" applyBorder="1" applyAlignment="1">
      <alignment horizontal="center"/>
    </xf>
    <xf numFmtId="0" fontId="5" fillId="0" borderId="20" xfId="0" applyFont="1" applyBorder="1" applyAlignment="1" applyProtection="1">
      <alignment horizontal="center" vertical="center"/>
      <protection locked="0"/>
    </xf>
    <xf numFmtId="0" fontId="0" fillId="0" borderId="40" xfId="0" applyFont="1" applyBorder="1" applyAlignment="1">
      <alignment horizontal="center"/>
    </xf>
    <xf numFmtId="0" fontId="0" fillId="0" borderId="41" xfId="0" applyBorder="1" applyAlignment="1">
      <alignment horizontal="center"/>
    </xf>
    <xf numFmtId="0" fontId="5" fillId="0" borderId="24" xfId="0" applyFont="1" applyBorder="1" applyAlignment="1" applyProtection="1">
      <alignment horizontal="center" vertical="center"/>
      <protection locked="0"/>
    </xf>
    <xf numFmtId="0" fontId="0" fillId="0" borderId="8" xfId="0" applyBorder="1" applyAlignment="1">
      <alignment horizontal="center" vertical="center"/>
    </xf>
    <xf numFmtId="0" fontId="0" fillId="0" borderId="38" xfId="0" applyBorder="1" applyAlignment="1">
      <alignment horizontal="center" vertical="center"/>
    </xf>
    <xf numFmtId="0" fontId="5" fillId="0" borderId="57" xfId="0" applyFont="1" applyBorder="1" applyAlignment="1" applyProtection="1">
      <alignment horizontal="center" vertical="center"/>
      <protection locked="0"/>
    </xf>
    <xf numFmtId="0" fontId="0" fillId="0" borderId="36" xfId="0" applyFont="1" applyBorder="1" applyAlignment="1">
      <alignment horizontal="center" vertical="center" wrapText="1"/>
    </xf>
    <xf numFmtId="0" fontId="0" fillId="0" borderId="8" xfId="0" applyFont="1" applyBorder="1" applyAlignment="1" applyProtection="1">
      <alignment horizontal="center" vertical="center" wrapText="1"/>
    </xf>
    <xf numFmtId="0" fontId="4" fillId="3" borderId="8" xfId="0" applyFont="1" applyFill="1" applyBorder="1" applyAlignment="1" applyProtection="1">
      <alignment horizontal="center" vertical="center"/>
    </xf>
    <xf numFmtId="0" fontId="0" fillId="0" borderId="30" xfId="0" applyBorder="1" applyAlignment="1">
      <alignment horizontal="center" vertical="center"/>
    </xf>
    <xf numFmtId="0" fontId="0" fillId="0" borderId="31" xfId="0" applyFont="1" applyBorder="1" applyAlignment="1">
      <alignment horizontal="center" vertical="center"/>
    </xf>
    <xf numFmtId="0" fontId="0" fillId="0" borderId="29" xfId="0" applyFont="1" applyBorder="1" applyAlignment="1">
      <alignment horizontal="center" vertical="center" wrapText="1"/>
    </xf>
    <xf numFmtId="0" fontId="0" fillId="0" borderId="30" xfId="0" applyFont="1" applyBorder="1" applyAlignment="1" applyProtection="1">
      <alignment horizontal="center" vertical="center" wrapText="1"/>
    </xf>
    <xf numFmtId="0" fontId="4" fillId="3" borderId="30" xfId="0" applyFont="1" applyFill="1" applyBorder="1" applyAlignment="1" applyProtection="1">
      <alignment horizontal="center" vertical="center"/>
    </xf>
    <xf numFmtId="0" fontId="5" fillId="0" borderId="14" xfId="0" applyFont="1" applyBorder="1" applyAlignment="1" applyProtection="1">
      <alignment horizontal="center" vertical="center"/>
      <protection locked="0"/>
    </xf>
    <xf numFmtId="0" fontId="0" fillId="0" borderId="12" xfId="0" applyFont="1" applyBorder="1" applyAlignment="1">
      <alignment horizontal="center" vertical="center"/>
    </xf>
    <xf numFmtId="0" fontId="0" fillId="0" borderId="35" xfId="0" applyBorder="1" applyAlignment="1">
      <alignment horizontal="center" vertical="center"/>
    </xf>
    <xf numFmtId="0" fontId="0" fillId="0" borderId="11" xfId="0" applyFont="1" applyBorder="1" applyAlignment="1">
      <alignment horizontal="center" vertical="center" wrapText="1"/>
    </xf>
    <xf numFmtId="0" fontId="0" fillId="0" borderId="12" xfId="0" applyFont="1" applyBorder="1" applyAlignment="1" applyProtection="1">
      <alignment horizontal="center" vertical="center" wrapText="1"/>
    </xf>
    <xf numFmtId="0" fontId="4" fillId="3" borderId="12" xfId="0" applyFont="1" applyFill="1" applyBorder="1" applyAlignment="1" applyProtection="1">
      <alignment horizontal="center" vertical="center"/>
    </xf>
    <xf numFmtId="0" fontId="5" fillId="0" borderId="24" xfId="0" applyFon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5" fillId="0" borderId="27" xfId="0" applyFont="1" applyBorder="1" applyAlignment="1" applyProtection="1">
      <alignment horizontal="center" vertical="center"/>
      <protection locked="0"/>
    </xf>
    <xf numFmtId="0" fontId="2" fillId="0" borderId="32" xfId="0" applyFont="1" applyBorder="1" applyAlignment="1">
      <alignment horizontal="center" vertical="center" wrapText="1"/>
    </xf>
    <xf numFmtId="0" fontId="0" fillId="0" borderId="33" xfId="0" applyBorder="1" applyAlignment="1" applyProtection="1">
      <alignment horizontal="center" vertical="center" wrapText="1"/>
      <protection locked="0"/>
    </xf>
    <xf numFmtId="0" fontId="0" fillId="0" borderId="22" xfId="0" applyFont="1" applyBorder="1" applyAlignment="1">
      <alignment horizontal="center" vertical="center"/>
    </xf>
    <xf numFmtId="0" fontId="0" fillId="0" borderId="25" xfId="0" applyBorder="1" applyAlignment="1">
      <alignment horizontal="center" vertical="center"/>
    </xf>
    <xf numFmtId="0" fontId="0" fillId="0" borderId="56" xfId="0" applyFont="1" applyBorder="1" applyAlignment="1">
      <alignment horizontal="center" vertical="center" wrapText="1"/>
    </xf>
    <xf numFmtId="0" fontId="0" fillId="0" borderId="22" xfId="0" applyBorder="1" applyAlignment="1" applyProtection="1">
      <alignment horizontal="center" vertical="center" wrapText="1"/>
      <protection locked="0"/>
    </xf>
    <xf numFmtId="0" fontId="0" fillId="0" borderId="50" xfId="0" applyBorder="1" applyAlignment="1">
      <alignment horizontal="center" vertical="center"/>
    </xf>
    <xf numFmtId="0" fontId="0" fillId="0" borderId="30" xfId="0" applyBorder="1" applyAlignment="1" applyProtection="1">
      <alignment horizontal="center" vertical="center" wrapText="1"/>
      <protection locked="0"/>
    </xf>
    <xf numFmtId="0" fontId="5" fillId="0" borderId="14" xfId="0" applyFont="1" applyBorder="1" applyAlignment="1">
      <alignment horizontal="center" vertical="center"/>
    </xf>
    <xf numFmtId="0" fontId="0" fillId="0" borderId="15" xfId="0" applyBorder="1" applyAlignment="1">
      <alignment horizontal="center" vertical="center"/>
    </xf>
    <xf numFmtId="0" fontId="5" fillId="0" borderId="19" xfId="0" applyFont="1" applyBorder="1" applyAlignment="1" applyProtection="1">
      <alignment horizontal="center" vertical="center"/>
      <protection locked="0"/>
    </xf>
    <xf numFmtId="0" fontId="4" fillId="0" borderId="11" xfId="0" applyFont="1" applyBorder="1" applyAlignment="1">
      <alignment horizontal="center" vertical="center"/>
    </xf>
    <xf numFmtId="0" fontId="0" fillId="0" borderId="12" xfId="0" applyBorder="1" applyAlignment="1" applyProtection="1">
      <alignment horizontal="center" vertical="center" wrapText="1"/>
      <protection locked="0"/>
    </xf>
    <xf numFmtId="0" fontId="5" fillId="0" borderId="39" xfId="0" applyFont="1" applyBorder="1" applyAlignment="1" applyProtection="1">
      <alignment horizontal="center" vertical="center"/>
      <protection locked="0"/>
    </xf>
    <xf numFmtId="0" fontId="0" fillId="0" borderId="54" xfId="0" applyBorder="1" applyAlignment="1">
      <alignment horizontal="center" vertical="center"/>
    </xf>
    <xf numFmtId="0" fontId="0" fillId="0" borderId="55" xfId="0" applyBorder="1" applyAlignment="1">
      <alignment horizontal="center" vertical="center"/>
    </xf>
    <xf numFmtId="0" fontId="7" fillId="0" borderId="53" xfId="0" applyFont="1" applyBorder="1" applyAlignment="1">
      <alignment horizontal="center" vertical="center" wrapText="1"/>
    </xf>
    <xf numFmtId="0" fontId="0" fillId="0" borderId="54" xfId="0" applyBorder="1" applyAlignment="1" applyProtection="1">
      <alignment horizontal="center" vertical="center" wrapText="1"/>
    </xf>
    <xf numFmtId="0" fontId="4" fillId="3" borderId="54" xfId="0" applyFont="1" applyFill="1" applyBorder="1" applyAlignment="1" applyProtection="1">
      <alignment horizontal="center" vertical="center"/>
    </xf>
    <xf numFmtId="0" fontId="5" fillId="0" borderId="52" xfId="0" applyFont="1" applyBorder="1" applyAlignment="1" applyProtection="1">
      <alignment horizontal="center" vertical="center"/>
      <protection locked="0"/>
    </xf>
    <xf numFmtId="0" fontId="7" fillId="0" borderId="32" xfId="0" applyFont="1" applyBorder="1" applyAlignment="1">
      <alignment horizontal="center" vertical="center" wrapText="1"/>
    </xf>
    <xf numFmtId="0" fontId="4" fillId="3" borderId="33" xfId="0" applyFont="1" applyFill="1" applyBorder="1" applyAlignment="1" applyProtection="1">
      <alignment horizontal="center" vertical="center"/>
    </xf>
    <xf numFmtId="0" fontId="7" fillId="0" borderId="11" xfId="0" applyFont="1" applyBorder="1" applyAlignment="1">
      <alignment horizontal="center" vertical="center" wrapText="1"/>
    </xf>
    <xf numFmtId="166" fontId="0" fillId="0" borderId="33" xfId="0" applyNumberFormat="1" applyFont="1" applyBorder="1" applyAlignment="1">
      <alignment horizontal="center" vertical="center"/>
    </xf>
    <xf numFmtId="0" fontId="0" fillId="0" borderId="51" xfId="0" applyFont="1" applyBorder="1" applyAlignment="1">
      <alignment horizontal="center" vertical="center"/>
    </xf>
    <xf numFmtId="0" fontId="7" fillId="0" borderId="29" xfId="0" applyFont="1" applyBorder="1" applyAlignment="1">
      <alignment horizontal="center" vertical="center" wrapText="1"/>
    </xf>
    <xf numFmtId="0" fontId="5" fillId="0" borderId="48"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5" fillId="0" borderId="47"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0" fillId="0" borderId="33" xfId="0" applyFont="1" applyBorder="1" applyAlignment="1">
      <alignment horizontal="center" vertical="center"/>
    </xf>
    <xf numFmtId="0" fontId="0" fillId="0" borderId="32" xfId="0" applyFont="1" applyBorder="1" applyAlignment="1">
      <alignment horizontal="center" vertical="center" wrapText="1"/>
    </xf>
    <xf numFmtId="0" fontId="0" fillId="0" borderId="33" xfId="0" applyFont="1" applyBorder="1" applyAlignment="1" applyProtection="1">
      <alignment horizontal="center" vertical="center" wrapText="1"/>
    </xf>
    <xf numFmtId="0" fontId="5" fillId="0" borderId="28" xfId="0" applyFont="1" applyBorder="1" applyAlignment="1" applyProtection="1">
      <alignment horizontal="center" vertical="center"/>
    </xf>
    <xf numFmtId="0" fontId="2" fillId="0" borderId="29" xfId="0" applyFont="1" applyBorder="1" applyAlignment="1">
      <alignment horizontal="center" vertical="center" wrapText="1"/>
    </xf>
    <xf numFmtId="0" fontId="5" fillId="0" borderId="37" xfId="0" applyFont="1" applyBorder="1" applyAlignment="1" applyProtection="1">
      <alignment horizontal="center" vertical="center"/>
      <protection locked="0"/>
    </xf>
    <xf numFmtId="0" fontId="0" fillId="0" borderId="21" xfId="0" applyFont="1" applyBorder="1" applyAlignment="1">
      <alignment horizontal="center" vertical="center" wrapText="1"/>
    </xf>
    <xf numFmtId="164" fontId="0" fillId="0" borderId="8" xfId="0" applyNumberFormat="1" applyBorder="1" applyAlignment="1" applyProtection="1">
      <alignment horizontal="center"/>
    </xf>
    <xf numFmtId="0" fontId="2" fillId="0" borderId="3" xfId="0" applyFont="1" applyBorder="1" applyAlignment="1" applyProtection="1">
      <alignment horizontal="center"/>
    </xf>
    <xf numFmtId="0" fontId="3" fillId="0" borderId="3" xfId="0" applyFont="1" applyBorder="1" applyAlignment="1" applyProtection="1">
      <alignment horizontal="center"/>
      <protection locked="0"/>
    </xf>
    <xf numFmtId="0" fontId="1" fillId="2" borderId="0" xfId="0" applyFont="1" applyFill="1" applyBorder="1" applyAlignment="1">
      <alignment horizontal="center"/>
    </xf>
    <xf numFmtId="0" fontId="0" fillId="0" borderId="0" xfId="0" applyBorder="1" applyAlignment="1">
      <alignment horizontal="center"/>
    </xf>
    <xf numFmtId="0" fontId="5" fillId="0" borderId="60" xfId="0" applyFont="1" applyBorder="1" applyAlignment="1" applyProtection="1">
      <alignment horizontal="center" vertical="center"/>
      <protection locked="0"/>
    </xf>
    <xf numFmtId="0" fontId="5" fillId="0" borderId="59" xfId="0" applyFont="1" applyBorder="1" applyAlignment="1">
      <alignment horizontal="center" vertical="center"/>
    </xf>
    <xf numFmtId="0" fontId="3" fillId="0" borderId="12" xfId="0" applyFont="1" applyBorder="1" applyAlignment="1" applyProtection="1">
      <alignment horizontal="center"/>
      <protection locked="0"/>
    </xf>
    <xf numFmtId="0" fontId="5" fillId="0" borderId="62" xfId="0" applyFont="1" applyBorder="1" applyAlignment="1" applyProtection="1">
      <alignment horizontal="center" vertical="center"/>
      <protection locked="0"/>
    </xf>
    <xf numFmtId="0" fontId="4" fillId="3" borderId="61"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2" fillId="0" borderId="12" xfId="0" applyFont="1" applyBorder="1" applyAlignment="1" applyProtection="1">
      <alignment horizontal="center" vertical="center" wrapText="1"/>
      <protection locked="0"/>
    </xf>
    <xf numFmtId="0" fontId="0" fillId="0" borderId="41" xfId="0" applyBorder="1" applyAlignment="1">
      <alignment horizontal="center" vertical="center"/>
    </xf>
    <xf numFmtId="0" fontId="0" fillId="0" borderId="64" xfId="0" applyBorder="1" applyAlignment="1">
      <alignment horizontal="center" vertical="center"/>
    </xf>
    <xf numFmtId="0" fontId="0" fillId="0" borderId="63" xfId="0" applyFont="1" applyBorder="1" applyAlignment="1">
      <alignment horizontal="center" vertical="center" wrapText="1"/>
    </xf>
    <xf numFmtId="0" fontId="0" fillId="0" borderId="41" xfId="0" applyFont="1" applyBorder="1" applyAlignment="1" applyProtection="1">
      <alignment horizontal="center" vertical="center" wrapText="1"/>
    </xf>
    <xf numFmtId="0" fontId="4" fillId="3" borderId="41" xfId="0" applyFont="1" applyFill="1" applyBorder="1" applyAlignment="1" applyProtection="1">
      <alignment horizontal="center" vertical="center"/>
    </xf>
    <xf numFmtId="0" fontId="0" fillId="0" borderId="0" xfId="0" applyFont="1" applyBorder="1" applyAlignment="1">
      <alignment horizontal="center"/>
    </xf>
    <xf numFmtId="0" fontId="0" fillId="0" borderId="65" xfId="0" applyFont="1" applyBorder="1" applyAlignment="1">
      <alignment horizontal="center"/>
    </xf>
    <xf numFmtId="0" fontId="2" fillId="0" borderId="72" xfId="0" applyFont="1" applyBorder="1" applyAlignment="1" applyProtection="1">
      <alignment horizontal="left" vertical="center"/>
    </xf>
  </cellXfs>
  <cellStyles count="1">
    <cellStyle name="Normal" xfId="0" builtinId="0"/>
  </cellStyles>
  <dxfs count="168">
    <dxf>
      <font>
        <b/>
        <i val="0"/>
        <color rgb="FFFFFFFF"/>
      </font>
      <fill>
        <patternFill>
          <bgColor rgb="FFFF0000"/>
        </patternFill>
      </fill>
    </dxf>
    <dxf>
      <font>
        <b/>
        <i val="0"/>
        <color rgb="FFFFFFFF"/>
      </font>
      <fill>
        <patternFill>
          <bgColor rgb="FFFF0000"/>
        </patternFill>
      </fill>
    </dxf>
    <dxf>
      <fill>
        <patternFill>
          <bgColor rgb="FFCCFFFF"/>
        </patternFill>
      </fill>
    </dxf>
    <dxf>
      <fill>
        <patternFill>
          <bgColor rgb="FFCCFFFF"/>
        </patternFill>
      </fill>
    </dxf>
    <dxf>
      <font>
        <b/>
        <i val="0"/>
        <color rgb="FFFFFFFF"/>
      </font>
      <fill>
        <patternFill>
          <bgColor rgb="FFFF0000"/>
        </patternFill>
      </fill>
    </dxf>
    <dxf>
      <font>
        <b/>
        <i val="0"/>
        <color rgb="FFFFFFFF"/>
      </font>
      <fill>
        <patternFill>
          <bgColor rgb="FFFF0000"/>
        </patternFill>
      </fill>
    </dxf>
    <dxf>
      <fill>
        <patternFill>
          <bgColor rgb="FFCCFFFF"/>
        </patternFill>
      </fill>
    </dxf>
    <dxf>
      <fill>
        <patternFill>
          <bgColor rgb="FFCCFFFF"/>
        </patternFill>
      </fill>
    </dxf>
    <dxf>
      <font>
        <b/>
        <i val="0"/>
        <color rgb="FFFFFFFF"/>
      </font>
      <fill>
        <patternFill>
          <bgColor rgb="FFFF0000"/>
        </patternFill>
      </fill>
    </dxf>
    <dxf>
      <font>
        <b/>
        <i val="0"/>
        <color rgb="FFFFFFFF"/>
      </font>
      <fill>
        <patternFill>
          <bgColor rgb="FFFF0000"/>
        </patternFill>
      </fill>
    </dxf>
    <dxf>
      <fill>
        <patternFill>
          <bgColor rgb="FFCCFFFF"/>
        </patternFill>
      </fill>
    </dxf>
    <dxf>
      <fill>
        <patternFill>
          <bgColor rgb="FFCCFFFF"/>
        </patternFill>
      </fill>
    </dxf>
    <dxf>
      <font>
        <b/>
        <i val="0"/>
        <color rgb="FFFFFFFF"/>
      </font>
      <fill>
        <patternFill>
          <bgColor rgb="FFFF0000"/>
        </patternFill>
      </fill>
    </dxf>
    <dxf>
      <font>
        <b/>
        <i val="0"/>
        <color rgb="FFFFFFFF"/>
      </font>
      <fill>
        <patternFill>
          <bgColor rgb="FFFF0000"/>
        </patternFill>
      </fill>
    </dxf>
    <dxf>
      <fill>
        <patternFill>
          <bgColor rgb="FFCCFFFF"/>
        </patternFill>
      </fill>
    </dxf>
    <dxf>
      <fill>
        <patternFill>
          <bgColor rgb="FFCCFFFF"/>
        </patternFill>
      </fill>
    </dxf>
    <dxf>
      <font>
        <b/>
        <i val="0"/>
        <color rgb="FFFFFFFF"/>
      </font>
      <fill>
        <patternFill>
          <bgColor rgb="FFFF0000"/>
        </patternFill>
      </fill>
    </dxf>
    <dxf>
      <font>
        <b/>
        <i val="0"/>
        <color rgb="FFFFFFFF"/>
      </font>
      <fill>
        <patternFill>
          <bgColor rgb="FFFF0000"/>
        </patternFill>
      </fill>
    </dxf>
    <dxf>
      <fill>
        <patternFill>
          <bgColor rgb="FFCCFFFF"/>
        </patternFill>
      </fill>
    </dxf>
    <dxf>
      <fill>
        <patternFill>
          <bgColor rgb="FFCCFFFF"/>
        </patternFill>
      </fill>
    </dxf>
    <dxf>
      <font>
        <b/>
        <i val="0"/>
        <color rgb="FFFFFFFF"/>
      </font>
      <fill>
        <patternFill>
          <bgColor rgb="FFFF0000"/>
        </patternFill>
      </fill>
    </dxf>
    <dxf>
      <font>
        <b/>
        <i val="0"/>
        <color rgb="FFFFFFFF"/>
      </font>
      <fill>
        <patternFill>
          <bgColor rgb="FFFF0000"/>
        </patternFill>
      </fill>
    </dxf>
    <dxf>
      <fill>
        <patternFill>
          <bgColor rgb="FFCCFFFF"/>
        </patternFill>
      </fill>
    </dxf>
    <dxf>
      <fill>
        <patternFill>
          <bgColor rgb="FFCCFFFF"/>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ill>
        <patternFill>
          <bgColor rgb="FFCCFFFF"/>
        </patternFill>
      </fill>
    </dxf>
    <dxf>
      <fill>
        <patternFill>
          <bgColor rgb="FFFFFF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008000"/>
        </patternFill>
      </fill>
    </dxf>
    <dxf>
      <font>
        <b/>
        <i val="0"/>
        <color rgb="FFFFFFFF"/>
      </font>
      <fill>
        <patternFill>
          <bgColor rgb="FFFF0000"/>
        </patternFill>
      </fill>
    </dxf>
    <dxf>
      <fill>
        <patternFill>
          <bgColor rgb="FFFFFF00"/>
        </patternFill>
      </fill>
    </dxf>
    <dxf>
      <fill>
        <patternFill>
          <bgColor rgb="FFFFFF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ill>
        <patternFill>
          <bgColor rgb="FFFFFF00"/>
        </patternFill>
      </fill>
    </dxf>
    <dxf>
      <font>
        <b/>
        <i val="0"/>
        <color rgb="FFFFFFFF"/>
      </font>
      <fill>
        <patternFill>
          <bgColor rgb="FFFF0000"/>
        </patternFill>
      </fill>
    </dxf>
    <dxf>
      <font>
        <b/>
        <i val="0"/>
        <color rgb="FFFFFFFF"/>
      </font>
      <fill>
        <patternFill>
          <bgColor rgb="FF008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008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008000"/>
        </patternFill>
      </fill>
    </dxf>
    <dxf>
      <font>
        <b/>
        <i val="0"/>
        <color rgb="FFFFFFFF"/>
      </font>
      <fill>
        <patternFill>
          <bgColor rgb="FFFF0000"/>
        </patternFill>
      </fill>
    </dxf>
    <dxf>
      <fill>
        <patternFill>
          <bgColor rgb="FFCCFFFF"/>
        </patternFill>
      </fill>
    </dxf>
    <dxf>
      <fill>
        <patternFill>
          <bgColor rgb="FFCCFFFF"/>
        </patternFill>
      </fill>
    </dxf>
    <dxf>
      <font>
        <b/>
        <i val="0"/>
        <color rgb="FFFFFFFF"/>
      </font>
      <fill>
        <patternFill>
          <bgColor rgb="FFFF0000"/>
        </patternFill>
      </fill>
    </dxf>
    <dxf>
      <font>
        <b/>
        <i val="0"/>
        <color rgb="FFFFFFFF"/>
      </font>
      <fill>
        <patternFill>
          <bgColor rgb="FFFF0000"/>
        </patternFill>
      </fill>
    </dxf>
    <dxf>
      <fill>
        <patternFill>
          <bgColor rgb="FFCCFFFF"/>
        </patternFill>
      </fill>
    </dxf>
    <dxf>
      <fill>
        <patternFill>
          <bgColor rgb="FFCCFFFF"/>
        </patternFill>
      </fill>
    </dxf>
    <dxf>
      <font>
        <b/>
        <i val="0"/>
        <color rgb="FFFFFFFF"/>
      </font>
      <fill>
        <patternFill>
          <bgColor rgb="FFFF0000"/>
        </patternFill>
      </fill>
    </dxf>
    <dxf>
      <font>
        <b/>
        <i val="0"/>
        <color rgb="FFFFFFFF"/>
      </font>
      <fill>
        <patternFill>
          <bgColor rgb="FFFF0000"/>
        </patternFill>
      </fill>
    </dxf>
    <dxf>
      <fill>
        <patternFill>
          <bgColor rgb="FFCCFFFF"/>
        </patternFill>
      </fill>
    </dxf>
    <dxf>
      <fill>
        <patternFill>
          <bgColor rgb="FFCCFFFF"/>
        </patternFill>
      </fill>
    </dxf>
    <dxf>
      <font>
        <b/>
        <i val="0"/>
        <color rgb="FFFFFFFF"/>
      </font>
      <fill>
        <patternFill>
          <bgColor rgb="FFFF0000"/>
        </patternFill>
      </fill>
    </dxf>
    <dxf>
      <font>
        <b/>
        <i val="0"/>
        <color rgb="FFFFFFFF"/>
      </font>
      <fill>
        <patternFill>
          <bgColor rgb="FFFF0000"/>
        </patternFill>
      </fill>
    </dxf>
    <dxf>
      <fill>
        <patternFill>
          <bgColor rgb="FFCCFFFF"/>
        </patternFill>
      </fill>
    </dxf>
    <dxf>
      <fill>
        <patternFill>
          <bgColor rgb="FFCCFFFF"/>
        </patternFill>
      </fill>
    </dxf>
    <dxf>
      <font>
        <b/>
        <i val="0"/>
        <color rgb="FFFFFFFF"/>
      </font>
      <fill>
        <patternFill>
          <bgColor rgb="FFFF0000"/>
        </patternFill>
      </fill>
    </dxf>
    <dxf>
      <font>
        <b/>
        <i val="0"/>
        <color rgb="FFFFFFFF"/>
      </font>
      <fill>
        <patternFill>
          <bgColor rgb="FFFF0000"/>
        </patternFill>
      </fill>
    </dxf>
    <dxf>
      <fill>
        <patternFill>
          <bgColor rgb="FFCCFFFF"/>
        </patternFill>
      </fill>
    </dxf>
    <dxf>
      <fill>
        <patternFill>
          <bgColor rgb="FFCCFFFF"/>
        </patternFill>
      </fill>
    </dxf>
    <dxf>
      <font>
        <b/>
        <i val="0"/>
        <color rgb="FFFFFFFF"/>
      </font>
      <fill>
        <patternFill>
          <bgColor rgb="FFFF0000"/>
        </patternFill>
      </fill>
    </dxf>
    <dxf>
      <font>
        <b/>
        <i val="0"/>
        <color rgb="FFFFFFFF"/>
      </font>
      <fill>
        <patternFill>
          <bgColor rgb="FFFF0000"/>
        </patternFill>
      </fill>
    </dxf>
    <dxf>
      <fill>
        <patternFill>
          <bgColor rgb="FFCCFFFF"/>
        </patternFill>
      </fill>
    </dxf>
    <dxf>
      <fill>
        <patternFill>
          <bgColor rgb="FFCCFFFF"/>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ill>
        <patternFill>
          <bgColor rgb="FFFFFF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008000"/>
        </patternFill>
      </fill>
    </dxf>
    <dxf>
      <font>
        <b/>
        <i val="0"/>
        <color rgb="FFFFFFFF"/>
      </font>
      <fill>
        <patternFill>
          <bgColor rgb="FFFF0000"/>
        </patternFill>
      </fill>
    </dxf>
    <dxf>
      <fill>
        <patternFill>
          <bgColor rgb="FFFFFF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ill>
        <patternFill>
          <bgColor rgb="FFCCFFFF"/>
        </patternFill>
      </fill>
    </dxf>
    <dxf>
      <fill>
        <patternFill>
          <bgColor rgb="FFFFFF00"/>
        </patternFill>
      </fill>
    </dxf>
    <dxf>
      <fill>
        <patternFill>
          <bgColor rgb="FFFFFF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b/>
        <i val="0"/>
        <color rgb="FFFFFFFF"/>
      </font>
      <fill>
        <patternFill>
          <bgColor rgb="FFFF0000"/>
        </patternFill>
      </fill>
    </dxf>
    <dxf>
      <font>
        <b/>
        <i val="0"/>
        <color rgb="FFFFFFFF"/>
      </font>
      <fill>
        <patternFill>
          <bgColor rgb="FF008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ill>
        <patternFill>
          <bgColor rgb="FFCCFFFF"/>
        </patternFill>
      </fill>
    </dxf>
    <dxf>
      <fill>
        <patternFill>
          <bgColor rgb="FFFFFF00"/>
        </patternFill>
      </fill>
    </dxf>
    <dxf>
      <fill>
        <patternFill>
          <bgColor rgb="FFFFFF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b/>
        <i val="0"/>
        <color rgb="FFFFFFFF"/>
      </font>
      <fill>
        <patternFill>
          <bgColor rgb="FFFF0000"/>
        </patternFill>
      </fill>
    </dxf>
    <dxf>
      <font>
        <b/>
        <i val="0"/>
        <color rgb="FFFFFFFF"/>
      </font>
      <fill>
        <patternFill>
          <bgColor rgb="FF008000"/>
        </patternFill>
      </fill>
    </dxf>
    <dxf>
      <font>
        <b/>
        <i val="0"/>
        <color rgb="FFFFFFFF"/>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U101"/>
  <sheetViews>
    <sheetView showGridLines="0" showRowColHeaders="0" tabSelected="1" zoomScaleNormal="100" workbookViewId="0">
      <pane xSplit="3" ySplit="3" topLeftCell="D67" activePane="bottomRight" state="frozen"/>
      <selection pane="topRight" activeCell="D1" sqref="D1"/>
      <selection pane="bottomLeft" activeCell="A4" sqref="A4"/>
      <selection pane="bottomRight" activeCell="AH73" sqref="AH73"/>
    </sheetView>
  </sheetViews>
  <sheetFormatPr defaultColWidth="0" defaultRowHeight="12.75" zeroHeight="1" x14ac:dyDescent="0.2"/>
  <cols>
    <col min="1" max="1" width="1.7109375" customWidth="1"/>
    <col min="2" max="2" width="16.7109375" customWidth="1"/>
    <col min="3" max="3" width="15.7109375" customWidth="1"/>
    <col min="4" max="43" width="2.7109375" customWidth="1"/>
    <col min="44" max="45" width="5.7109375" customWidth="1"/>
    <col min="46" max="46" width="1.7109375" customWidth="1"/>
    <col min="47" max="47" width="1.7109375" hidden="1" customWidth="1"/>
    <col min="48" max="48" width="5.7109375" style="1" hidden="1" customWidth="1"/>
    <col min="49" max="61" width="2.7109375" style="1" hidden="1" customWidth="1"/>
    <col min="62" max="93" width="2.7109375" hidden="1" customWidth="1"/>
    <col min="94" max="94" width="3.7109375" hidden="1" customWidth="1"/>
    <col min="95" max="99" width="2.7109375" hidden="1" customWidth="1"/>
    <col min="100" max="1024" width="9.140625" hidden="1" customWidth="1"/>
    <col min="1025" max="16384" width="9.140625" hidden="1"/>
  </cols>
  <sheetData>
    <row r="1" spans="2:99" ht="12.75" customHeight="1" x14ac:dyDescent="0.2"/>
    <row r="2" spans="2:99" ht="12.75" customHeight="1" x14ac:dyDescent="0.2">
      <c r="B2" s="2" t="s">
        <v>0</v>
      </c>
      <c r="C2" s="2" t="s">
        <v>1</v>
      </c>
      <c r="D2" s="146">
        <v>1939</v>
      </c>
      <c r="E2" s="146"/>
      <c r="F2" s="146"/>
      <c r="G2" s="146"/>
      <c r="H2" s="146"/>
      <c r="I2" s="146">
        <f>D2+1</f>
        <v>1940</v>
      </c>
      <c r="J2" s="146"/>
      <c r="K2" s="146"/>
      <c r="L2" s="146"/>
      <c r="M2" s="146"/>
      <c r="N2" s="146">
        <f>I2+1</f>
        <v>1941</v>
      </c>
      <c r="O2" s="146"/>
      <c r="P2" s="146"/>
      <c r="Q2" s="146"/>
      <c r="R2" s="146"/>
      <c r="S2" s="146">
        <f>N2+1</f>
        <v>1942</v>
      </c>
      <c r="T2" s="146"/>
      <c r="U2" s="146"/>
      <c r="V2" s="146"/>
      <c r="W2" s="146"/>
      <c r="X2" s="146">
        <f>S2+1</f>
        <v>1943</v>
      </c>
      <c r="Y2" s="146"/>
      <c r="Z2" s="146"/>
      <c r="AA2" s="146"/>
      <c r="AB2" s="146"/>
      <c r="AC2" s="146">
        <f>X2+1</f>
        <v>1944</v>
      </c>
      <c r="AD2" s="146"/>
      <c r="AE2" s="146"/>
      <c r="AF2" s="146"/>
      <c r="AG2" s="146"/>
      <c r="AH2" s="146">
        <f>AC2+1</f>
        <v>1945</v>
      </c>
      <c r="AI2" s="146"/>
      <c r="AJ2" s="146"/>
      <c r="AK2" s="146"/>
      <c r="AL2" s="146"/>
      <c r="AM2" s="146">
        <f>AH2+1</f>
        <v>1946</v>
      </c>
      <c r="AN2" s="146"/>
      <c r="AO2" s="146"/>
      <c r="AP2" s="146"/>
      <c r="AQ2" s="146"/>
      <c r="AR2" s="2" t="s">
        <v>2</v>
      </c>
      <c r="AS2" s="2" t="s">
        <v>3</v>
      </c>
      <c r="AV2" s="1" t="s">
        <v>4</v>
      </c>
      <c r="AW2" s="147">
        <v>1938</v>
      </c>
      <c r="AX2" s="147"/>
      <c r="AY2" s="147"/>
      <c r="AZ2" s="147"/>
      <c r="BA2" s="147"/>
      <c r="BB2" s="147">
        <f>AW2+1</f>
        <v>1939</v>
      </c>
      <c r="BC2" s="147"/>
      <c r="BD2" s="147"/>
      <c r="BE2" s="147"/>
      <c r="BF2" s="147"/>
      <c r="BG2" s="147">
        <f>BB2+1</f>
        <v>1940</v>
      </c>
      <c r="BH2" s="147"/>
      <c r="BI2" s="147"/>
      <c r="BJ2" s="147"/>
      <c r="BK2" s="147"/>
      <c r="BL2" s="147">
        <f>BG2+1</f>
        <v>1941</v>
      </c>
      <c r="BM2" s="147"/>
      <c r="BN2" s="147"/>
      <c r="BO2" s="147"/>
      <c r="BP2" s="147"/>
      <c r="BQ2" s="147">
        <f>BL2+1</f>
        <v>1942</v>
      </c>
      <c r="BR2" s="147"/>
      <c r="BS2" s="147"/>
      <c r="BT2" s="147"/>
      <c r="BU2" s="147"/>
      <c r="BV2" s="147">
        <f>BQ2+1</f>
        <v>1943</v>
      </c>
      <c r="BW2" s="147"/>
      <c r="BX2" s="147"/>
      <c r="BY2" s="147"/>
      <c r="BZ2" s="147"/>
      <c r="CA2" s="147">
        <f>BV2+1</f>
        <v>1944</v>
      </c>
      <c r="CB2" s="147"/>
      <c r="CC2" s="147"/>
      <c r="CD2" s="147"/>
      <c r="CE2" s="147"/>
      <c r="CF2" s="147">
        <f>CA2+1</f>
        <v>1945</v>
      </c>
      <c r="CG2" s="147"/>
      <c r="CH2" s="147"/>
      <c r="CI2" s="147"/>
      <c r="CJ2" s="147"/>
      <c r="CK2" s="147">
        <f>CF2+1</f>
        <v>1946</v>
      </c>
      <c r="CL2" s="147"/>
      <c r="CM2" s="147"/>
      <c r="CN2" s="147"/>
      <c r="CO2" s="147"/>
    </row>
    <row r="3" spans="2:99" ht="12.75" customHeight="1" x14ac:dyDescent="0.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V3" s="1" t="s">
        <v>5</v>
      </c>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row>
    <row r="4" spans="2:99" ht="12.75" customHeight="1" x14ac:dyDescent="0.2">
      <c r="B4" s="3" t="s">
        <v>6</v>
      </c>
      <c r="C4" s="4"/>
      <c r="D4" s="144">
        <v>10</v>
      </c>
      <c r="E4" s="144"/>
      <c r="F4" s="144"/>
      <c r="G4" s="144"/>
      <c r="H4" s="144"/>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5"/>
      <c r="AS4" s="6"/>
      <c r="AV4" s="7" t="s">
        <v>7</v>
      </c>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row>
    <row r="5" spans="2:99" ht="12.75" customHeight="1" x14ac:dyDescent="0.2">
      <c r="B5" s="8" t="s">
        <v>8</v>
      </c>
      <c r="C5" s="9"/>
      <c r="D5" s="143">
        <f>'Axis DPs'!D23</f>
        <v>0</v>
      </c>
      <c r="E5" s="143"/>
      <c r="F5" s="143"/>
      <c r="G5" s="143"/>
      <c r="H5" s="143"/>
      <c r="I5" s="143">
        <f>'Axis DPs'!E23</f>
        <v>0</v>
      </c>
      <c r="J5" s="143"/>
      <c r="K5" s="143"/>
      <c r="L5" s="143"/>
      <c r="M5" s="143"/>
      <c r="N5" s="143">
        <f>'Axis DPs'!F23</f>
        <v>0</v>
      </c>
      <c r="O5" s="143"/>
      <c r="P5" s="143"/>
      <c r="Q5" s="143"/>
      <c r="R5" s="143"/>
      <c r="S5" s="143">
        <f>'Axis DPs'!G23</f>
        <v>0</v>
      </c>
      <c r="T5" s="143"/>
      <c r="U5" s="143"/>
      <c r="V5" s="143"/>
      <c r="W5" s="143"/>
      <c r="X5" s="143">
        <f>'Axis DPs'!H23</f>
        <v>0</v>
      </c>
      <c r="Y5" s="143"/>
      <c r="Z5" s="143"/>
      <c r="AA5" s="143"/>
      <c r="AB5" s="143"/>
      <c r="AC5" s="143">
        <f>'Axis DPs'!I23</f>
        <v>0</v>
      </c>
      <c r="AD5" s="143"/>
      <c r="AE5" s="143"/>
      <c r="AF5" s="143"/>
      <c r="AG5" s="143"/>
      <c r="AH5" s="143">
        <f>'Axis DPs'!J23</f>
        <v>0</v>
      </c>
      <c r="AI5" s="143"/>
      <c r="AJ5" s="143"/>
      <c r="AK5" s="143"/>
      <c r="AL5" s="143"/>
      <c r="AM5" s="143">
        <f>'Axis DPs'!K23</f>
        <v>0</v>
      </c>
      <c r="AN5" s="143"/>
      <c r="AO5" s="143"/>
      <c r="AP5" s="143"/>
      <c r="AQ5" s="143"/>
      <c r="AR5" s="10"/>
      <c r="AS5" s="11"/>
      <c r="AV5" s="7" t="s">
        <v>9</v>
      </c>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Q5" t="s">
        <v>10</v>
      </c>
    </row>
    <row r="6" spans="2:99" ht="12.75" customHeight="1" x14ac:dyDescent="0.2">
      <c r="B6" s="12"/>
      <c r="C6" s="13"/>
      <c r="J6" s="13"/>
    </row>
    <row r="7" spans="2:99" ht="12.75" customHeight="1" x14ac:dyDescent="0.2">
      <c r="B7" s="114" t="s">
        <v>11</v>
      </c>
      <c r="C7" s="115"/>
      <c r="D7" s="14"/>
      <c r="E7" s="111" t="str">
        <f>IF(AND(D7+BB7+BB7&gt;0,H8&gt;0),VLOOKUP(BB8+BC8+E8+H8,AirResultsInfo,VLOOKUP($B7,AirResultsProjectInfo,2,0)),"")</f>
        <v/>
      </c>
      <c r="F7" s="111"/>
      <c r="G7" s="111"/>
      <c r="H7" s="111"/>
      <c r="I7" s="14"/>
      <c r="J7" s="111" t="str">
        <f>IF(AND(I7+BG7+BG7&gt;0,M8&gt;0),VLOOKUP(BG8+BH8+J8+M8,AirResultsInfo,VLOOKUP($B7,AirResultsProjectInfo,2,0)),"")</f>
        <v/>
      </c>
      <c r="K7" s="111"/>
      <c r="L7" s="111"/>
      <c r="M7" s="111"/>
      <c r="N7" s="14"/>
      <c r="O7" s="111" t="str">
        <f>IF(AND(N7+BL7+BL7&gt;0,R8&gt;0),VLOOKUP(BL8+BM8+O8+R8,AirResultsInfo,VLOOKUP($B7,AirResultsProjectInfo,2,0)),"")</f>
        <v/>
      </c>
      <c r="P7" s="111"/>
      <c r="Q7" s="111"/>
      <c r="R7" s="111"/>
      <c r="S7" s="14"/>
      <c r="T7" s="111" t="str">
        <f>IF(AND(S7+BQ7+BQ7&gt;0,W8&gt;0),VLOOKUP(BQ8+BR8+T8+W8,AirResultsInfo,VLOOKUP($B7,AirResultsProjectInfo,2,0)),"")</f>
        <v/>
      </c>
      <c r="U7" s="111"/>
      <c r="V7" s="111"/>
      <c r="W7" s="111"/>
      <c r="X7" s="14"/>
      <c r="Y7" s="111" t="str">
        <f>IF(AND(X7+BV7+BV7&gt;0,AB8&gt;0),VLOOKUP(BV8+BW8+Y8+AB8,AirResultsInfo,VLOOKUP($B7,AirResultsProjectInfo,2,0)),"")</f>
        <v/>
      </c>
      <c r="Z7" s="111"/>
      <c r="AA7" s="111"/>
      <c r="AB7" s="111"/>
      <c r="AC7" s="14"/>
      <c r="AD7" s="111" t="str">
        <f>IF(AND(AC7+CA7+CA7&gt;0,AG8&gt;0),VLOOKUP(CA8+CB8+AD8+AG8,AirResultsInfo,VLOOKUP($B7,AirResultsProjectInfo,2,0)),"")</f>
        <v/>
      </c>
      <c r="AE7" s="111"/>
      <c r="AF7" s="111"/>
      <c r="AG7" s="111"/>
      <c r="AH7" s="14"/>
      <c r="AI7" s="111" t="str">
        <f>IF(AND(AH7+CF7+CF7&gt;0,AL8&gt;0),VLOOKUP(CF8+CG8+AI8+AL8,AirResultsInfo,VLOOKUP($B7,AirResultsProjectInfo,2,0)),"")</f>
        <v/>
      </c>
      <c r="AJ7" s="111"/>
      <c r="AK7" s="111"/>
      <c r="AL7" s="111"/>
      <c r="AM7" s="14"/>
      <c r="AN7" s="111" t="str">
        <f>IF(AND(AM7+CK7+CK7&gt;0,AQ8&gt;0),VLOOKUP(CK8+CL8+AN8+AQ8,AirResultsInfo,VLOOKUP($B7,AirResultsProjectInfo,2,0)),"")</f>
        <v/>
      </c>
      <c r="AO7" s="111"/>
      <c r="AP7" s="111"/>
      <c r="AQ7" s="111"/>
      <c r="AR7" s="94" t="s">
        <v>12</v>
      </c>
      <c r="AS7" s="112"/>
      <c r="AT7" t="s">
        <v>13</v>
      </c>
      <c r="BB7" s="15">
        <f>IF(AX7&lt;0,AW8,0)</f>
        <v>0</v>
      </c>
      <c r="BC7" s="16">
        <f>IF(F8&lt;&gt;"",VLOOKUP(F8,TurnInfo,2,0),-1)</f>
        <v>-1</v>
      </c>
      <c r="BD7" s="16">
        <f>IF(AND(UPPER(LEFT(E7,1))="B",F8&lt;&gt;""),VLOOKUP(F8,TurnInfo,2,0),-1)</f>
        <v>-1</v>
      </c>
      <c r="BE7" s="16">
        <f>IF(ISERR(FIND("[",E7)),-1,FIND("[",E7))</f>
        <v>-1</v>
      </c>
      <c r="BF7" s="17">
        <f>IF(E7&lt;&gt;"",IF(AND(LEFT(E7,2)&lt;&gt;"--",LEFT(E7,1)&lt;&gt;"["),IF(LEFT(E7,2)="-2",2,1),0),0)</f>
        <v>0</v>
      </c>
      <c r="BG7" s="15">
        <f>IF(BC7&lt;0,BB7+D7+D8,0)</f>
        <v>0</v>
      </c>
      <c r="BH7" s="16">
        <f>IF(K8&lt;&gt;"",VLOOKUP(K8,TurnInfo,2,0),-1)</f>
        <v>-1</v>
      </c>
      <c r="BI7" s="16">
        <f>IF(AND(UPPER(LEFT(J7,1))="B",K8&lt;&gt;""),VLOOKUP(K8,TurnInfo,2,0),-1)</f>
        <v>-1</v>
      </c>
      <c r="BJ7" s="16">
        <f>IF(ISERR(FIND("[",J7)),-1,FIND("[",J7))</f>
        <v>-1</v>
      </c>
      <c r="BK7" s="17">
        <f>IF(J7&lt;&gt;"",IF(AND(LEFT(J7,2)&lt;&gt;"--",LEFT(J7,1)&lt;&gt;"["),IF(LEFT(J7,2)="-2",2,1),0),0)</f>
        <v>0</v>
      </c>
      <c r="BL7" s="15">
        <f>IF(BH7&lt;0,BG7+I7+I8,0)</f>
        <v>0</v>
      </c>
      <c r="BM7" s="16">
        <f>IF(P8&lt;&gt;"",VLOOKUP(P8,TurnInfo,2,0),-1)</f>
        <v>-1</v>
      </c>
      <c r="BN7" s="16">
        <f>IF(AND(UPPER(LEFT(O7,1))="B",P8&lt;&gt;""),VLOOKUP(P8,TurnInfo,2,0),-1)</f>
        <v>-1</v>
      </c>
      <c r="BO7" s="16">
        <f>IF(ISERR(FIND("[",O7)),-1,FIND("[",O7))</f>
        <v>-1</v>
      </c>
      <c r="BP7" s="17">
        <f>IF(O7&lt;&gt;"",IF(AND(LEFT(O7,2)&lt;&gt;"--",LEFT(O7,1)&lt;&gt;"["),IF(LEFT(O7,2)="-2",2,1),0),0)</f>
        <v>0</v>
      </c>
      <c r="BQ7" s="15">
        <f>IF(BM7&lt;0,BL7+N7+N8,0)</f>
        <v>0</v>
      </c>
      <c r="BR7" s="16">
        <f>IF(U8&lt;&gt;"",VLOOKUP(U8,TurnInfo,2,0),-1)</f>
        <v>-1</v>
      </c>
      <c r="BS7" s="16">
        <f>IF(AND(UPPER(LEFT(T7,1))="B",U8&lt;&gt;""),VLOOKUP(U8,TurnInfo,2,0),-1)</f>
        <v>-1</v>
      </c>
      <c r="BT7" s="16">
        <f>IF(ISERR(FIND("[",T7)),-1,FIND("[",T7))</f>
        <v>-1</v>
      </c>
      <c r="BU7" s="17">
        <f>IF(T7&lt;&gt;"",IF(AND(LEFT(T7,2)&lt;&gt;"--",LEFT(T7,1)&lt;&gt;"["),IF(LEFT(T7,2)="-2",2,1),0),0)</f>
        <v>0</v>
      </c>
      <c r="BV7" s="15">
        <f>IF(BR7&lt;0,BQ7+S7+S8,0)</f>
        <v>0</v>
      </c>
      <c r="BW7" s="16">
        <f>IF(Z8&lt;&gt;"",VLOOKUP(Z8,TurnInfo,2,0),-1)</f>
        <v>-1</v>
      </c>
      <c r="BX7" s="16">
        <f>IF(AND(UPPER(LEFT(Y7,1))="B",Z8&lt;&gt;""),VLOOKUP(Z8,TurnInfo,2,0),-1)</f>
        <v>-1</v>
      </c>
      <c r="BY7" s="16">
        <f>IF(ISERR(FIND("[",Y7)),-1,FIND("[",Y7))</f>
        <v>-1</v>
      </c>
      <c r="BZ7" s="17">
        <f>IF(Y7&lt;&gt;"",IF(AND(LEFT(Y7,2)&lt;&gt;"--",LEFT(Y7,1)&lt;&gt;"["),IF(LEFT(Y7,2)="-2",2,1),0),0)</f>
        <v>0</v>
      </c>
      <c r="CA7" s="15">
        <f>IF(BW7&lt;0,BV7+X7+X8,0)</f>
        <v>0</v>
      </c>
      <c r="CB7" s="16">
        <f>IF(AE8&lt;&gt;"",VLOOKUP(AE8,TurnInfo,2,0),-1)</f>
        <v>-1</v>
      </c>
      <c r="CC7" s="16">
        <f>IF(AND(UPPER(LEFT(AD7,1))="B",AE8&lt;&gt;""),VLOOKUP(AE8,TurnInfo,2,0),-1)</f>
        <v>-1</v>
      </c>
      <c r="CD7" s="16">
        <f>IF(ISERR(FIND("[",AD7)),-1,FIND("[",AD7))</f>
        <v>-1</v>
      </c>
      <c r="CE7" s="17">
        <f>IF(AD7&lt;&gt;"",IF(AND(LEFT(AD7,2)&lt;&gt;"--",LEFT(AD7,1)&lt;&gt;"["),IF(LEFT(AD7,2)="-2",2,1),0),0)</f>
        <v>0</v>
      </c>
      <c r="CF7" s="15">
        <f>IF(CB7&lt;0,CA7+AC7+AC8,0)</f>
        <v>0</v>
      </c>
      <c r="CG7" s="16">
        <f>IF(AJ8&lt;&gt;"",VLOOKUP(AJ8,TurnInfo,2,0),-1)</f>
        <v>-1</v>
      </c>
      <c r="CH7" s="16">
        <f>IF(AND(UPPER(LEFT(AI7,1))="B",AJ8&lt;&gt;""),VLOOKUP(AJ8,TurnInfo,2,0),-1)</f>
        <v>-1</v>
      </c>
      <c r="CI7" s="16">
        <f>IF(ISERR(FIND("[",AI7)),-1,FIND("[",AI7))</f>
        <v>-1</v>
      </c>
      <c r="CJ7" s="17">
        <f>IF(AI7&lt;&gt;"",IF(AND(LEFT(AI7,2)&lt;&gt;"--",LEFT(AI7,1)&lt;&gt;"["),IF(LEFT(AI7,2)="-2",2,1),0),0)</f>
        <v>0</v>
      </c>
      <c r="CK7" s="15">
        <f>IF(CG7&lt;0,CF7+AH7+AH8,0)</f>
        <v>0</v>
      </c>
      <c r="CL7" s="16">
        <f>IF(AO8&lt;&gt;"",VLOOKUP(AO8,TurnInfo,2,0),-1)</f>
        <v>-1</v>
      </c>
      <c r="CM7" s="16">
        <f>IF(AND(UPPER(LEFT(AN7,1))="B",AO8&lt;&gt;""),VLOOKUP(AO8,TurnInfo,2,0),-1)</f>
        <v>-1</v>
      </c>
      <c r="CN7" s="16">
        <f>IF(ISERR(FIND("[",AN7)),-1,FIND("[",AN7))</f>
        <v>-1</v>
      </c>
      <c r="CO7" s="17">
        <f>IF(AN7&lt;&gt;"",IF(AND(LEFT(AN7,2)&lt;&gt;"--",LEFT(AN7,1)&lt;&gt;"["),IF(LEFT(AN7,2)="-2",2,1),0),0)</f>
        <v>0</v>
      </c>
      <c r="CQ7" s="18" t="s">
        <v>14</v>
      </c>
      <c r="CR7" s="18" t="s">
        <v>15</v>
      </c>
      <c r="CS7" s="18" t="s">
        <v>16</v>
      </c>
      <c r="CT7" s="18" t="s">
        <v>17</v>
      </c>
      <c r="CU7" s="18" t="s">
        <v>18</v>
      </c>
    </row>
    <row r="8" spans="2:99" ht="12.75" customHeight="1" x14ac:dyDescent="0.2">
      <c r="B8" s="114"/>
      <c r="C8" s="115"/>
      <c r="D8" s="19"/>
      <c r="E8" s="20"/>
      <c r="F8" s="113"/>
      <c r="G8" s="113"/>
      <c r="H8" s="21"/>
      <c r="I8" s="19"/>
      <c r="J8" s="20"/>
      <c r="K8" s="113"/>
      <c r="L8" s="113"/>
      <c r="M8" s="21"/>
      <c r="N8" s="19"/>
      <c r="O8" s="20"/>
      <c r="P8" s="113"/>
      <c r="Q8" s="113"/>
      <c r="R8" s="21"/>
      <c r="S8" s="19"/>
      <c r="T8" s="20"/>
      <c r="U8" s="113"/>
      <c r="V8" s="113"/>
      <c r="W8" s="21"/>
      <c r="X8" s="19"/>
      <c r="Y8" s="20"/>
      <c r="Z8" s="113"/>
      <c r="AA8" s="113"/>
      <c r="AB8" s="21"/>
      <c r="AC8" s="19"/>
      <c r="AD8" s="20"/>
      <c r="AE8" s="113"/>
      <c r="AF8" s="113"/>
      <c r="AG8" s="21"/>
      <c r="AH8" s="19"/>
      <c r="AI8" s="20"/>
      <c r="AJ8" s="113"/>
      <c r="AK8" s="113"/>
      <c r="AL8" s="21"/>
      <c r="AM8" s="19"/>
      <c r="AN8" s="20"/>
      <c r="AO8" s="113"/>
      <c r="AP8" s="113"/>
      <c r="AQ8" s="21"/>
      <c r="AR8" s="94"/>
      <c r="AS8" s="112"/>
      <c r="BB8" s="15">
        <f>D7+D8+BB7+AZ8</f>
        <v>0</v>
      </c>
      <c r="BC8" s="16"/>
      <c r="BD8" s="16">
        <f>IF(AY7&gt;0,1,0)+AY8</f>
        <v>0</v>
      </c>
      <c r="BE8" s="16">
        <f>IF(BC7&gt;0,IF(BE7&gt;0,VALUE(MID(E7,BE7+1,FIND("]",E7)-BE7-1)),0),AZ8)</f>
        <v>0</v>
      </c>
      <c r="BF8" s="17">
        <f>BA8+IF(D7&gt;0,1,0)</f>
        <v>0</v>
      </c>
      <c r="BG8" s="15">
        <f>I7+I8+BG7+BE8</f>
        <v>0</v>
      </c>
      <c r="BH8" s="16"/>
      <c r="BI8" s="16">
        <f>IF(BD7&gt;0,1,0)+BD8</f>
        <v>0</v>
      </c>
      <c r="BJ8" s="16">
        <f>IF(BH7&gt;0,IF(BJ7&gt;0,VALUE(MID(J7,BJ7+1,FIND("]",J7)-BJ7-1)),0),BE8)</f>
        <v>0</v>
      </c>
      <c r="BK8" s="17">
        <f>BF8+IF(I7&gt;0,1,0)</f>
        <v>0</v>
      </c>
      <c r="BL8" s="15">
        <f>N7+N8+BL7+BJ8</f>
        <v>0</v>
      </c>
      <c r="BM8" s="16"/>
      <c r="BN8" s="16">
        <f>IF(BI7&gt;0,1,0)+BI8</f>
        <v>0</v>
      </c>
      <c r="BO8" s="16">
        <f>IF(BM7&gt;0,IF(BO7&gt;0,VALUE(MID(O7,BO7+1,FIND("]",O7)-BO7-1)),0),BJ8)</f>
        <v>0</v>
      </c>
      <c r="BP8" s="17">
        <f>BK8+IF(N7&gt;0,1,0)</f>
        <v>0</v>
      </c>
      <c r="BQ8" s="15">
        <f>S7+S8+BQ7+BO8</f>
        <v>0</v>
      </c>
      <c r="BR8" s="16"/>
      <c r="BS8" s="16">
        <f>IF(BN7&gt;0,1,0)+BN8</f>
        <v>0</v>
      </c>
      <c r="BT8" s="16">
        <f>IF(BR7&gt;0,IF(BT7&gt;0,VALUE(MID(T7,BT7+1,FIND("]",T7)-BT7-1)),0),BO8)</f>
        <v>0</v>
      </c>
      <c r="BU8" s="17">
        <f>BP8+IF(S7&gt;0,1,0)</f>
        <v>0</v>
      </c>
      <c r="BV8" s="15">
        <f>X7+X8+BV7+BT8</f>
        <v>0</v>
      </c>
      <c r="BW8" s="16"/>
      <c r="BX8" s="16">
        <f>IF(BS7&gt;0,1,0)+BS8</f>
        <v>0</v>
      </c>
      <c r="BY8" s="16">
        <f>IF(BW7&gt;0,IF(BY7&gt;0,VALUE(MID(Y7,BY7+1,FIND("]",Y7)-BY7-1)),0),BT8)</f>
        <v>0</v>
      </c>
      <c r="BZ8" s="17">
        <f>BU8+IF(X7&gt;0,1,0)</f>
        <v>0</v>
      </c>
      <c r="CA8" s="15">
        <f>AC7+AC8+CA7+BY8</f>
        <v>0</v>
      </c>
      <c r="CB8" s="16"/>
      <c r="CC8" s="16">
        <f>IF(BX7&gt;0,1,0)+BX8</f>
        <v>0</v>
      </c>
      <c r="CD8" s="16">
        <f>IF(CB7&gt;0,IF(CD7&gt;0,VALUE(MID(AD7,CD7+1,FIND("]",AD7)-CD7-1)),0),BY8)</f>
        <v>0</v>
      </c>
      <c r="CE8" s="17">
        <f>BZ8+IF(AC7&gt;0,1,0)</f>
        <v>0</v>
      </c>
      <c r="CF8" s="15">
        <f>AH7+AH8+CF7+CD8</f>
        <v>0</v>
      </c>
      <c r="CG8" s="16"/>
      <c r="CH8" s="16">
        <f>IF(CC7&gt;0,1,0)+CC8</f>
        <v>0</v>
      </c>
      <c r="CI8" s="16">
        <f>IF(CG7&gt;0,IF(CI7&gt;0,VALUE(MID(AI7,CI7+1,FIND("]",AI7)-CI7-1)),0),CD8)</f>
        <v>0</v>
      </c>
      <c r="CJ8" s="17">
        <f>CE8+IF(AH7&gt;0,1,0)</f>
        <v>0</v>
      </c>
      <c r="CK8" s="15">
        <f>AM7+AM8+CK7+CI8</f>
        <v>0</v>
      </c>
      <c r="CL8" s="16"/>
      <c r="CM8" s="16">
        <f>IF(CH7&gt;0,1,0)+CH8</f>
        <v>0</v>
      </c>
      <c r="CN8" s="16">
        <f>IF(CL7&gt;0,IF(CN7&gt;0,VALUE(MID(AN7,CN7+1,FIND("]",AN7)-CN7-1)),0),CI8)</f>
        <v>0</v>
      </c>
      <c r="CO8" s="17">
        <f>CJ8+IF(AM7&gt;0,1,0)</f>
        <v>0</v>
      </c>
      <c r="CQ8" s="18" t="s">
        <v>19</v>
      </c>
      <c r="CR8" s="18" t="s">
        <v>20</v>
      </c>
      <c r="CS8" s="18" t="s">
        <v>21</v>
      </c>
      <c r="CT8" s="18" t="s">
        <v>22</v>
      </c>
      <c r="CU8" s="18" t="s">
        <v>23</v>
      </c>
    </row>
    <row r="9" spans="2:99" ht="12.75" customHeight="1" x14ac:dyDescent="0.2">
      <c r="B9" s="142" t="s">
        <v>24</v>
      </c>
      <c r="C9" s="108"/>
      <c r="D9" s="22"/>
      <c r="E9" s="99" t="str">
        <f>IF(AND(D9+BB9&gt;0,H10&gt;0),INDEX(AirResultsInfo,BB10+BC10+E10+H10,VLOOKUP($B9,AirResultsProjectInfo,2,0)),"")</f>
        <v/>
      </c>
      <c r="F9" s="99"/>
      <c r="G9" s="99"/>
      <c r="H9" s="99"/>
      <c r="I9" s="22"/>
      <c r="J9" s="99" t="str">
        <f>IF(AND(I9+BG9&gt;0,M10&gt;0),INDEX(AirResultsInfo,BG10+BH10+J10+M10,VLOOKUP($B9,AirResultsProjectInfo,2,0)),"")</f>
        <v/>
      </c>
      <c r="K9" s="99"/>
      <c r="L9" s="99"/>
      <c r="M9" s="99"/>
      <c r="N9" s="22"/>
      <c r="O9" s="99" t="str">
        <f>IF(AND(N9+BL9&gt;0,R10&gt;0),INDEX(AirResultsInfo,BL10+BM10+O10+R10,VLOOKUP($B9,AirResultsProjectInfo,2,0)),"")</f>
        <v/>
      </c>
      <c r="P9" s="99"/>
      <c r="Q9" s="99"/>
      <c r="R9" s="99"/>
      <c r="S9" s="22"/>
      <c r="T9" s="99" t="str">
        <f>IF(AND(S9+BQ9&gt;0,W10&gt;0),INDEX(AirResultsInfo,BQ10+BR10+T10+W10,VLOOKUP($B9,AirResultsProjectInfo,2,0)),"")</f>
        <v/>
      </c>
      <c r="U9" s="99"/>
      <c r="V9" s="99"/>
      <c r="W9" s="99"/>
      <c r="X9" s="22"/>
      <c r="Y9" s="99" t="str">
        <f>IF(AND(X9+BV9&gt;0,AB10&gt;0),INDEX(AirResultsInfo,BV10+BW10+Y10+AB10,VLOOKUP($B9,AirResultsProjectInfo,2,0)),"")</f>
        <v/>
      </c>
      <c r="Z9" s="99"/>
      <c r="AA9" s="99"/>
      <c r="AB9" s="99"/>
      <c r="AC9" s="22"/>
      <c r="AD9" s="99" t="str">
        <f>IF(AND(AC9+CA9&gt;0,AG10&gt;0),INDEX(AirResultsInfo,CA10+CB10+AD10+AG10,VLOOKUP($B9,AirResultsProjectInfo,2,0)),"")</f>
        <v/>
      </c>
      <c r="AE9" s="99"/>
      <c r="AF9" s="99"/>
      <c r="AG9" s="99"/>
      <c r="AH9" s="22"/>
      <c r="AI9" s="99" t="str">
        <f>IF(AND(AH9+CF9&gt;0,AL10&gt;0),INDEX(AirResultsInfo,CF10+CG10+AI10+AL10,VLOOKUP($B9,AirResultsProjectInfo,2,0)),"")</f>
        <v/>
      </c>
      <c r="AJ9" s="99"/>
      <c r="AK9" s="99"/>
      <c r="AL9" s="99"/>
      <c r="AM9" s="22"/>
      <c r="AN9" s="99" t="str">
        <f>IF(AND(AM9+CK9&gt;0,AQ10&gt;0),INDEX(AirResultsInfo,CK10+CL10+AN10+AQ10,VLOOKUP($B9,AirResultsProjectInfo,2,0)),"")</f>
        <v/>
      </c>
      <c r="AO9" s="99"/>
      <c r="AP9" s="99"/>
      <c r="AQ9" s="99"/>
      <c r="AR9" s="105" t="s">
        <v>25</v>
      </c>
      <c r="AS9" s="106"/>
      <c r="AV9" s="1">
        <v>1</v>
      </c>
      <c r="BB9" s="15">
        <f>IF(AX9&lt;0,AW10,0)</f>
        <v>0</v>
      </c>
      <c r="BC9" s="16">
        <f>IF(F10&lt;&gt;"",VLOOKUP(F10,TurnInfo,2,0),-1)</f>
        <v>-1</v>
      </c>
      <c r="BD9" s="16">
        <f>IF($AV9&gt;=1,-1*AY10+IF($AV9&gt;=2,AY$69+IF(AND(BC$68&gt;0,BC$68&lt;BC9),BD$69-AY$69,0),0),0)</f>
        <v>-2</v>
      </c>
      <c r="BE9" s="16">
        <f>IF(ISERR(FIND("[",E9)),-1,FIND("[",E9))</f>
        <v>-1</v>
      </c>
      <c r="BF9" s="17">
        <f>IF(E9&lt;&gt;"",IF(AND(LEFT(E9,2)&lt;&gt;"--",LEFT(E9,1)&lt;&gt;"["),IF(LEFT(E9,2)="-2",2,1),0),0)</f>
        <v>0</v>
      </c>
      <c r="BG9" s="15">
        <f>IF(BC9&lt;0,BB9+D9+D10,0)</f>
        <v>0</v>
      </c>
      <c r="BH9" s="16">
        <f>IF(K10&lt;&gt;"",VLOOKUP(K10,TurnInfo,2,0),-1)</f>
        <v>-1</v>
      </c>
      <c r="BI9" s="16">
        <f>IF($AV9&gt;=1,-1*BD10+IF($AV9&gt;=2,BD$69+IF(AND(BH$68&gt;0,BH$68&lt;BH9),BI$69-BD$69,0),0),0)</f>
        <v>-2</v>
      </c>
      <c r="BJ9" s="16">
        <f>IF(ISERR(FIND("[",J9)),-1,FIND("[",J9))</f>
        <v>-1</v>
      </c>
      <c r="BK9" s="17">
        <f>IF(J9&lt;&gt;"",IF(AND(LEFT(J9,2)&lt;&gt;"--",LEFT(J9,1)&lt;&gt;"["),IF(LEFT(J9,2)="-2",2,1),0),0)</f>
        <v>0</v>
      </c>
      <c r="BL9" s="15">
        <f>IF(BH9&lt;0,BG9+I9+I10,0)</f>
        <v>0</v>
      </c>
      <c r="BM9" s="16">
        <f>IF(P10&lt;&gt;"",VLOOKUP(P10,TurnInfo,2,0),-1)</f>
        <v>-1</v>
      </c>
      <c r="BN9" s="16">
        <f>IF($AV9&gt;=1,-1*BI10+IF($AV9&gt;=2,BI$69+IF(AND(BM$68&gt;0,BM$68&lt;BM9),BN$69-BI$69,0),0),0)</f>
        <v>-2</v>
      </c>
      <c r="BO9" s="16">
        <f>IF(ISERR(FIND("[",O9)),-1,FIND("[",O9))</f>
        <v>-1</v>
      </c>
      <c r="BP9" s="17">
        <f>IF(O9&lt;&gt;"",IF(AND(LEFT(O9,2)&lt;&gt;"--",LEFT(O9,1)&lt;&gt;"["),IF(LEFT(O9,2)="-2",2,1),0),0)</f>
        <v>0</v>
      </c>
      <c r="BQ9" s="15">
        <f>IF(BM9&lt;0,BL9+N9+N10,0)</f>
        <v>0</v>
      </c>
      <c r="BR9" s="16">
        <f>IF(U10&lt;&gt;"",VLOOKUP(U10,TurnInfo,2,0),-1)</f>
        <v>-1</v>
      </c>
      <c r="BS9" s="16">
        <f>IF($AV9&gt;=1,-1*BN10+IF($AV9&gt;=2,BN$69+IF(AND(BR$68&gt;0,BR$68&lt;BR9),BS$69-BN$69,0),0),0)</f>
        <v>-2</v>
      </c>
      <c r="BT9" s="16">
        <f>IF(ISERR(FIND("[",T9)),-1,FIND("[",T9))</f>
        <v>-1</v>
      </c>
      <c r="BU9" s="17">
        <f>IF(T9&lt;&gt;"",IF(AND(LEFT(T9,2)&lt;&gt;"--",LEFT(T9,1)&lt;&gt;"["),IF(LEFT(T9,2)="-2",2,1),0),0)</f>
        <v>0</v>
      </c>
      <c r="BV9" s="15">
        <f>IF(BR9&lt;0,BQ9+S9+S10,0)</f>
        <v>0</v>
      </c>
      <c r="BW9" s="16">
        <f>IF(Z10&lt;&gt;"",VLOOKUP(Z10,TurnInfo,2,0),-1)</f>
        <v>-1</v>
      </c>
      <c r="BX9" s="16">
        <f>IF($AV9&gt;=1,-1*BS10+IF($AV9&gt;=2,BS$69+IF(AND(BW$68&gt;0,BW$68&lt;BW9),BX$69-BS$69,0),0),0)</f>
        <v>-2</v>
      </c>
      <c r="BY9" s="16">
        <f>IF(ISERR(FIND("[",Y9)),-1,FIND("[",Y9))</f>
        <v>-1</v>
      </c>
      <c r="BZ9" s="17">
        <f>IF(Y9&lt;&gt;"",IF(AND(LEFT(Y9,2)&lt;&gt;"--",LEFT(Y9,1)&lt;&gt;"["),IF(LEFT(Y9,2)="-2",2,1),0),0)</f>
        <v>0</v>
      </c>
      <c r="CA9" s="15">
        <f>IF(BW9&lt;0,BV9+X9+X10,0)</f>
        <v>0</v>
      </c>
      <c r="CB9" s="16">
        <f>IF(AE10&lt;&gt;"",VLOOKUP(AE10,TurnInfo,2,0),-1)</f>
        <v>-1</v>
      </c>
      <c r="CC9" s="16">
        <f>IF($AV9&gt;=1,-1*BX10+IF($AV9&gt;=2,BX$69+IF(AND(CB$68&gt;0,CB$68&lt;CB9),CC$69-BX$69,0),0),0)</f>
        <v>-2</v>
      </c>
      <c r="CD9" s="16">
        <f>IF(ISERR(FIND("[",AD9)),-1,FIND("[",AD9))</f>
        <v>-1</v>
      </c>
      <c r="CE9" s="17">
        <f>IF(AD9&lt;&gt;"",IF(AND(LEFT(AD9,2)&lt;&gt;"--",LEFT(AD9,1)&lt;&gt;"["),IF(LEFT(AD9,2)="-2",2,1),0),0)</f>
        <v>0</v>
      </c>
      <c r="CF9" s="15">
        <f>IF(CB9&lt;0,CA9+AC9+AC10,0)</f>
        <v>0</v>
      </c>
      <c r="CG9" s="16">
        <f>IF(AJ10&lt;&gt;"",VLOOKUP(AJ10,TurnInfo,2,0),-1)</f>
        <v>-1</v>
      </c>
      <c r="CH9" s="16">
        <f>IF($AV9&gt;=1,-1*CC10+IF($AV9&gt;=2,CC$69+IF(AND(CG$68&gt;0,CG$68&lt;CG9),CH$69-CC$69,0),0),0)</f>
        <v>-2</v>
      </c>
      <c r="CI9" s="16">
        <f>IF(ISERR(FIND("[",AI9)),-1,FIND("[",AI9))</f>
        <v>-1</v>
      </c>
      <c r="CJ9" s="17">
        <f>IF(AI9&lt;&gt;"",IF(AND(LEFT(AI9,2)&lt;&gt;"--",LEFT(AI9,1)&lt;&gt;"["),IF(LEFT(AI9,2)="-2",2,1),0),0)</f>
        <v>0</v>
      </c>
      <c r="CK9" s="15">
        <f>IF(CG9&lt;0,CF9+AH9+AH10,0)</f>
        <v>0</v>
      </c>
      <c r="CL9" s="16">
        <f>IF(AO10&lt;&gt;"",VLOOKUP(AO10,TurnInfo,2,0),-1)</f>
        <v>-1</v>
      </c>
      <c r="CM9" s="16">
        <f>IF($AV9&gt;=1,-1*CH10+IF($AV9&gt;=2,CH$69+IF(AND(CL$68&gt;0,CL$68&lt;CL9),CM$69-CH$69,0),0),0)</f>
        <v>-2</v>
      </c>
      <c r="CN9" s="16">
        <f>IF(ISERR(FIND("[",AN9)),-1,FIND("[",AN9))</f>
        <v>-1</v>
      </c>
      <c r="CO9" s="17">
        <f>IF(AN9&lt;&gt;"",IF(AND(LEFT(AN9,2)&lt;&gt;"--",LEFT(AN9,1)&lt;&gt;"["),IF(LEFT(AN9,2)="-2",2,1),0),0)</f>
        <v>0</v>
      </c>
    </row>
    <row r="10" spans="2:99" ht="12.75" customHeight="1" x14ac:dyDescent="0.2">
      <c r="B10" s="142"/>
      <c r="C10" s="108"/>
      <c r="D10" s="23"/>
      <c r="E10" s="24">
        <f>IF(D9+BB9&gt;0,BD9,0)</f>
        <v>0</v>
      </c>
      <c r="F10" s="102"/>
      <c r="G10" s="102"/>
      <c r="H10" s="25"/>
      <c r="I10" s="23"/>
      <c r="J10" s="24">
        <f>IF(I9+BG9&gt;0,BI9,0)</f>
        <v>0</v>
      </c>
      <c r="K10" s="102"/>
      <c r="L10" s="102"/>
      <c r="M10" s="25"/>
      <c r="N10" s="23"/>
      <c r="O10" s="24">
        <f>IF(N9+BL9&gt;0,BN9,0)</f>
        <v>0</v>
      </c>
      <c r="P10" s="102"/>
      <c r="Q10" s="102"/>
      <c r="R10" s="25"/>
      <c r="S10" s="23"/>
      <c r="T10" s="24">
        <f>IF(S9+BQ9&gt;0,BS9,0)</f>
        <v>0</v>
      </c>
      <c r="U10" s="102"/>
      <c r="V10" s="102"/>
      <c r="W10" s="25"/>
      <c r="X10" s="23"/>
      <c r="Y10" s="24">
        <f>IF(X9+BV9&gt;0,BX9,0)</f>
        <v>0</v>
      </c>
      <c r="Z10" s="102"/>
      <c r="AA10" s="102"/>
      <c r="AB10" s="25"/>
      <c r="AC10" s="23"/>
      <c r="AD10" s="24">
        <f>IF(AC9+CA9&gt;0,CC9,0)</f>
        <v>0</v>
      </c>
      <c r="AE10" s="102"/>
      <c r="AF10" s="102"/>
      <c r="AG10" s="25"/>
      <c r="AH10" s="23"/>
      <c r="AI10" s="24">
        <f>IF(AH9+CF9&gt;0,CH9,0)</f>
        <v>0</v>
      </c>
      <c r="AJ10" s="102"/>
      <c r="AK10" s="102"/>
      <c r="AL10" s="25"/>
      <c r="AM10" s="23"/>
      <c r="AN10" s="24">
        <f>IF(AM9+CK9&gt;0,CM9,0)</f>
        <v>0</v>
      </c>
      <c r="AO10" s="102"/>
      <c r="AP10" s="102"/>
      <c r="AQ10" s="25"/>
      <c r="AR10" s="105"/>
      <c r="AS10" s="106"/>
      <c r="AY10" s="1">
        <v>2</v>
      </c>
      <c r="BB10" s="15">
        <f>D9+D10+BB9+AZ10</f>
        <v>0</v>
      </c>
      <c r="BC10" s="16">
        <f>IF(AND(BD$7&gt;0,BD$7&lt;BC9),1,0)+BD$8</f>
        <v>0</v>
      </c>
      <c r="BD10" s="16">
        <f>AY10+BF9</f>
        <v>2</v>
      </c>
      <c r="BE10" s="16">
        <f>IF(BC9&gt;0,IF(BE9&gt;0,VALUE(MID(E9,BE9+1,FIND("]",E9)-BE9-1)),0),AZ10)</f>
        <v>0</v>
      </c>
      <c r="BF10" s="17">
        <f>BA10+IF(D9&gt;0,1,0)</f>
        <v>0</v>
      </c>
      <c r="BG10" s="15">
        <f>I9+I10+BG9+BE10</f>
        <v>0</v>
      </c>
      <c r="BH10" s="16">
        <f>IF(AND(BI$7&gt;0,BI$7&lt;BH9),1,0)+BI$8</f>
        <v>0</v>
      </c>
      <c r="BI10" s="16">
        <f>BD10+BK9</f>
        <v>2</v>
      </c>
      <c r="BJ10" s="16">
        <f>IF(BH9&gt;0,IF(BJ9&gt;0,VALUE(MID(J9,BJ9+1,FIND("]",J9)-BJ9-1)),0),BE10)</f>
        <v>0</v>
      </c>
      <c r="BK10" s="17">
        <f>BF10+IF(I9&gt;0,1,0)</f>
        <v>0</v>
      </c>
      <c r="BL10" s="15">
        <f>N9+N10+BL9+BJ10</f>
        <v>0</v>
      </c>
      <c r="BM10" s="16">
        <f>IF(AND(BN$7&gt;0,BN$7&lt;BM9),1,0)+BN$8</f>
        <v>0</v>
      </c>
      <c r="BN10" s="16">
        <f>BI10+BP9</f>
        <v>2</v>
      </c>
      <c r="BO10" s="16">
        <f>IF(BM9&gt;0,IF(BO9&gt;0,VALUE(MID(O9,BO9+1,FIND("]",O9)-BO9-1)),0),BJ10)</f>
        <v>0</v>
      </c>
      <c r="BP10" s="17">
        <f>BK10+IF(N9&gt;0,1,0)</f>
        <v>0</v>
      </c>
      <c r="BQ10" s="15">
        <f>S9+S10+BQ9+BO10</f>
        <v>0</v>
      </c>
      <c r="BR10" s="16">
        <f>IF(AND(BS$7&gt;0,BS$7&lt;BR9),1,0)+BS$8</f>
        <v>0</v>
      </c>
      <c r="BS10" s="16">
        <f>BN10+BU9</f>
        <v>2</v>
      </c>
      <c r="BT10" s="16">
        <f>IF(BR9&gt;0,IF(BT9&gt;0,VALUE(MID(T9,BT9+1,FIND("]",T9)-BT9-1)),0),BO10)</f>
        <v>0</v>
      </c>
      <c r="BU10" s="17">
        <f>BP10+IF(S9&gt;0,1,0)</f>
        <v>0</v>
      </c>
      <c r="BV10" s="15">
        <f>X9+X10+BV9+BT10</f>
        <v>0</v>
      </c>
      <c r="BW10" s="16">
        <f>IF(AND(BX$7&gt;0,BX$7&lt;BW9),1,0)+BX$8</f>
        <v>0</v>
      </c>
      <c r="BX10" s="16">
        <f>BS10+BZ9</f>
        <v>2</v>
      </c>
      <c r="BY10" s="16">
        <f>IF(BW9&gt;0,IF(BY9&gt;0,VALUE(MID(Y9,BY9+1,FIND("]",Y9)-BY9-1)),0),BT10)</f>
        <v>0</v>
      </c>
      <c r="BZ10" s="17">
        <f>BU10+IF(X9&gt;0,1,0)</f>
        <v>0</v>
      </c>
      <c r="CA10" s="15">
        <f>AC9+AC10+CA9+BY10</f>
        <v>0</v>
      </c>
      <c r="CB10" s="16">
        <f>IF(AND(CC$7&gt;0,CC$7&lt;CB9),1,0)+CC$8</f>
        <v>0</v>
      </c>
      <c r="CC10" s="16">
        <f>BX10+CE9</f>
        <v>2</v>
      </c>
      <c r="CD10" s="16">
        <f>IF(CB9&gt;0,IF(CD9&gt;0,VALUE(MID(AD9,CD9+1,FIND("]",AD9)-CD9-1)),0),BY10)</f>
        <v>0</v>
      </c>
      <c r="CE10" s="17">
        <f>BZ10+IF(AC9&gt;0,1,0)</f>
        <v>0</v>
      </c>
      <c r="CF10" s="15">
        <f>AH9+AH10+CF9+CD10</f>
        <v>0</v>
      </c>
      <c r="CG10" s="16">
        <f>IF(AND(CH$7&gt;0,CH$7&lt;CG9),1,0)+CH$8</f>
        <v>0</v>
      </c>
      <c r="CH10" s="16">
        <f>CC10+CJ9</f>
        <v>2</v>
      </c>
      <c r="CI10" s="16">
        <f>IF(CG9&gt;0,IF(CI9&gt;0,VALUE(MID(AI9,CI9+1,FIND("]",AI9)-CI9-1)),0),CD10)</f>
        <v>0</v>
      </c>
      <c r="CJ10" s="17">
        <f>CE10+IF(AH9&gt;0,1,0)</f>
        <v>0</v>
      </c>
      <c r="CK10" s="15">
        <f>AM9+AM10+CK9+CI10</f>
        <v>0</v>
      </c>
      <c r="CL10" s="16">
        <f>IF(AND(CM$7&gt;0,CM$7&lt;CL9),1,0)+CM$8</f>
        <v>0</v>
      </c>
      <c r="CM10" s="16">
        <f>CH10+CO9</f>
        <v>2</v>
      </c>
      <c r="CN10" s="16">
        <f>IF(CL9&gt;0,IF(CN9&gt;0,VALUE(MID(AN9,CN9+1,FIND("]",AN9)-CN9-1)),0),CI10)</f>
        <v>0</v>
      </c>
      <c r="CO10" s="17">
        <f>CJ10+IF(AM9&gt;0,1,0)</f>
        <v>0</v>
      </c>
      <c r="CQ10" t="s">
        <v>26</v>
      </c>
    </row>
    <row r="11" spans="2:99" ht="12.75" customHeight="1" x14ac:dyDescent="0.2">
      <c r="B11" s="128" t="s">
        <v>27</v>
      </c>
      <c r="C11" s="110"/>
      <c r="D11" s="92"/>
      <c r="E11" s="92"/>
      <c r="F11" s="92"/>
      <c r="G11" s="92"/>
      <c r="H11" s="92"/>
      <c r="I11" s="92"/>
      <c r="J11" s="92"/>
      <c r="K11" s="92"/>
      <c r="L11" s="92"/>
      <c r="M11" s="92"/>
      <c r="N11" s="92"/>
      <c r="O11" s="92"/>
      <c r="P11" s="92"/>
      <c r="Q11" s="92"/>
      <c r="R11" s="92"/>
      <c r="S11" s="92"/>
      <c r="T11" s="92"/>
      <c r="U11" s="92"/>
      <c r="V11" s="92"/>
      <c r="W11" s="92"/>
      <c r="X11" s="22"/>
      <c r="Y11" s="99" t="str">
        <f>IF(AND(X11+BV11&gt;0,AB12&gt;0),INDEX(AirResultsInfo,BV12+BW12+Y12+AB12,VLOOKUP($B11,AirResultsProjectInfo,2,0)),"")</f>
        <v/>
      </c>
      <c r="Z11" s="99"/>
      <c r="AA11" s="99"/>
      <c r="AB11" s="99"/>
      <c r="AC11" s="22"/>
      <c r="AD11" s="99" t="str">
        <f>IF(AND(AC11+CA11&gt;0,AG12&gt;0),INDEX(AirResultsInfo,CA12+CB12+AD12+AG12,VLOOKUP($B11,AirResultsProjectInfo,2,0)),"")</f>
        <v/>
      </c>
      <c r="AE11" s="99"/>
      <c r="AF11" s="99"/>
      <c r="AG11" s="99"/>
      <c r="AH11" s="22"/>
      <c r="AI11" s="99" t="str">
        <f>IF(AND(AH11+CF11&gt;0,AL12&gt;0),INDEX(AirResultsInfo,CF12+CG12+AI12+AL12,VLOOKUP($B11,AirResultsProjectInfo,2,0)),"")</f>
        <v/>
      </c>
      <c r="AJ11" s="99"/>
      <c r="AK11" s="99"/>
      <c r="AL11" s="99"/>
      <c r="AM11" s="22"/>
      <c r="AN11" s="99" t="str">
        <f>IF(AND(AM11+CK11&gt;0,AQ12&gt;0),INDEX(AirResultsInfo,CK12+CL12+AN12+AQ12,VLOOKUP($B11,AirResultsProjectInfo,2,0)),"")</f>
        <v/>
      </c>
      <c r="AO11" s="99"/>
      <c r="AP11" s="99"/>
      <c r="AQ11" s="99"/>
      <c r="AR11" s="88">
        <v>9</v>
      </c>
      <c r="AS11" s="89" t="s">
        <v>28</v>
      </c>
      <c r="BB11" s="15">
        <f>IF(AX11&lt;0,AW12,0)</f>
        <v>0</v>
      </c>
      <c r="BC11" s="16">
        <f>IF(F12&lt;&gt;"",VLOOKUP(F12,TurnInfo,2,0),-1)</f>
        <v>-1</v>
      </c>
      <c r="BD11" s="16">
        <f>IF($AV11&gt;=1,-1*AY12+IF($AV11&gt;=2,AY$69+IF(AND(BC$68&gt;0,BC$68&lt;BC11),BD$69-AY$69,0),0),0)</f>
        <v>0</v>
      </c>
      <c r="BE11" s="16">
        <f>IF(ISERR(FIND("[",E11)),-1,FIND("[",E11))</f>
        <v>-1</v>
      </c>
      <c r="BF11" s="17">
        <f>IF(E11&lt;&gt;"",IF(AND(LEFT(E11,2)&lt;&gt;"--",LEFT(E11,1)&lt;&gt;"["),IF(LEFT(E11,2)="-2",2,1),0),0)</f>
        <v>0</v>
      </c>
      <c r="BG11" s="15">
        <f>IF(BC11&lt;0,BB11+D11+D12,0)</f>
        <v>0</v>
      </c>
      <c r="BH11" s="16">
        <f>IF(K12&lt;&gt;"",VLOOKUP(K12,TurnInfo,2,0),-1)</f>
        <v>-1</v>
      </c>
      <c r="BI11" s="16">
        <f>IF($AV11&gt;=1,-1*BD12+IF($AV11&gt;=2,BD$69+IF(AND(BH$68&gt;0,BH$68&lt;BH11),BI$69-BD$69,0),0),0)</f>
        <v>0</v>
      </c>
      <c r="BJ11" s="16">
        <f>IF(ISERR(FIND("[",J11)),-1,FIND("[",J11))</f>
        <v>-1</v>
      </c>
      <c r="BK11" s="17">
        <f>IF(J11&lt;&gt;"",IF(AND(LEFT(J11,2)&lt;&gt;"--",LEFT(J11,1)&lt;&gt;"["),IF(LEFT(J11,2)="-2",2,1),0),0)</f>
        <v>0</v>
      </c>
      <c r="BL11" s="15">
        <f>IF(BH11&lt;0,BG11+I11+I12,0)</f>
        <v>0</v>
      </c>
      <c r="BM11" s="16">
        <f>IF(P12&lt;&gt;"",VLOOKUP(P12,TurnInfo,2,0),-1)</f>
        <v>-1</v>
      </c>
      <c r="BN11" s="16">
        <f>IF($AV11&gt;=1,-1*BI12+IF($AV11&gt;=2,BI$69+IF(AND(BM$68&gt;0,BM$68&lt;BM11),BN$69-BI$69,0),0),0)</f>
        <v>0</v>
      </c>
      <c r="BO11" s="16">
        <f>IF(ISERR(FIND("[",O11)),-1,FIND("[",O11))</f>
        <v>-1</v>
      </c>
      <c r="BP11" s="17">
        <f>IF(O11&lt;&gt;"",IF(AND(LEFT(O11,2)&lt;&gt;"--",LEFT(O11,1)&lt;&gt;"["),IF(LEFT(O11,2)="-2",2,1),0),0)</f>
        <v>0</v>
      </c>
      <c r="BQ11" s="15">
        <f>IF(BM11&lt;0,BL11+N11+N12,0)</f>
        <v>0</v>
      </c>
      <c r="BR11" s="16">
        <f>IF(U12&lt;&gt;"",VLOOKUP(U12,TurnInfo,2,0),-1)</f>
        <v>-1</v>
      </c>
      <c r="BS11" s="16">
        <f>IF($AV11&gt;=1,-1*BN12+IF($AV11&gt;=2,BN$69+IF(AND(BR$68&gt;0,BR$68&lt;BR11),BS$69-BN$69,0),0),0)</f>
        <v>0</v>
      </c>
      <c r="BT11" s="16">
        <f>IF(ISERR(FIND("[",T11)),-1,FIND("[",T11))</f>
        <v>-1</v>
      </c>
      <c r="BU11" s="17">
        <f>IF(T11&lt;&gt;"",IF(AND(LEFT(T11,2)&lt;&gt;"--",LEFT(T11,1)&lt;&gt;"["),IF(LEFT(T11,2)="-2",2,1),0),0)</f>
        <v>0</v>
      </c>
      <c r="BV11" s="15">
        <f>IF(BR11&lt;0,BQ11+S11+S12,0)</f>
        <v>0</v>
      </c>
      <c r="BW11" s="16">
        <f>IF(Z12&lt;&gt;"",VLOOKUP(Z12,TurnInfo,2,0),-1)</f>
        <v>-1</v>
      </c>
      <c r="BX11" s="16">
        <f>IF($AV11&gt;=1,-1*BS12+IF($AV11&gt;=2,BS$69+IF(AND(BW$68&gt;0,BW$68&lt;BW11),BX$69-BS$69,0),0),0)</f>
        <v>0</v>
      </c>
      <c r="BY11" s="16">
        <f>IF(ISERR(FIND("[",Y11)),-1,FIND("[",Y11))</f>
        <v>-1</v>
      </c>
      <c r="BZ11" s="17">
        <f>IF(Y11&lt;&gt;"",IF(AND(LEFT(Y11,2)&lt;&gt;"--",LEFT(Y11,1)&lt;&gt;"["),IF(LEFT(Y11,2)="-2",2,1),0),0)</f>
        <v>0</v>
      </c>
      <c r="CA11" s="15">
        <f>IF(BW11&lt;0,BV11+X11+X12,0)</f>
        <v>0</v>
      </c>
      <c r="CB11" s="16">
        <f>IF(AE12&lt;&gt;"",VLOOKUP(AE12,TurnInfo,2,0),-1)</f>
        <v>-1</v>
      </c>
      <c r="CC11" s="16">
        <f>IF($AV11&gt;=1,-1*BX12+IF($AV11&gt;=2,BX$69+IF(AND(CB$68&gt;0,CB$68&lt;CB11),CC$69-BX$69,0),0),0)</f>
        <v>0</v>
      </c>
      <c r="CD11" s="16">
        <f>IF(ISERR(FIND("[",AD11)),-1,FIND("[",AD11))</f>
        <v>-1</v>
      </c>
      <c r="CE11" s="17">
        <f>IF(AD11&lt;&gt;"",IF(AND(LEFT(AD11,2)&lt;&gt;"--",LEFT(AD11,1)&lt;&gt;"["),IF(LEFT(AD11,2)="-2",2,1),0),0)</f>
        <v>0</v>
      </c>
      <c r="CF11" s="15">
        <f>IF(CB11&lt;0,CA11+AC11+AC12,0)</f>
        <v>0</v>
      </c>
      <c r="CG11" s="16">
        <f>IF(AJ12&lt;&gt;"",VLOOKUP(AJ12,TurnInfo,2,0),-1)</f>
        <v>-1</v>
      </c>
      <c r="CH11" s="16">
        <f>IF($AV11&gt;=1,-1*CC12+IF($AV11&gt;=2,CC$69+IF(AND(CG$68&gt;0,CG$68&lt;CG11),CH$69-CC$69,0),0),0)</f>
        <v>0</v>
      </c>
      <c r="CI11" s="16">
        <f>IF(ISERR(FIND("[",AI11)),-1,FIND("[",AI11))</f>
        <v>-1</v>
      </c>
      <c r="CJ11" s="17">
        <f>IF(AI11&lt;&gt;"",IF(AND(LEFT(AI11,2)&lt;&gt;"--",LEFT(AI11,1)&lt;&gt;"["),IF(LEFT(AI11,2)="-2",2,1),0),0)</f>
        <v>0</v>
      </c>
      <c r="CK11" s="15">
        <f>IF(CG11&lt;0,CF11+AH11+AH12,0)</f>
        <v>0</v>
      </c>
      <c r="CL11" s="16">
        <f>IF(AO12&lt;&gt;"",VLOOKUP(AO12,TurnInfo,2,0),-1)</f>
        <v>-1</v>
      </c>
      <c r="CM11" s="16">
        <f>IF($AV11&gt;=1,-1*CH12+IF($AV11&gt;=2,CH$69+IF(AND(CL$68&gt;0,CL$68&lt;CL11),CM$69-CH$69,0),0),0)</f>
        <v>0</v>
      </c>
      <c r="CN11" s="16">
        <f>IF(ISERR(FIND("[",AN11)),-1,FIND("[",AN11))</f>
        <v>-1</v>
      </c>
      <c r="CO11" s="17">
        <f>IF(AN11&lt;&gt;"",IF(AND(LEFT(AN11,2)&lt;&gt;"--",LEFT(AN11,1)&lt;&gt;"["),IF(LEFT(AN11,2)="-2",2,1),0),0)</f>
        <v>0</v>
      </c>
      <c r="CQ11" t="s">
        <v>29</v>
      </c>
      <c r="CS11" t="s">
        <v>30</v>
      </c>
    </row>
    <row r="12" spans="2:99" ht="12.75" customHeight="1" x14ac:dyDescent="0.2">
      <c r="B12" s="128"/>
      <c r="C12" s="110"/>
      <c r="D12" s="92"/>
      <c r="E12" s="92"/>
      <c r="F12" s="92"/>
      <c r="G12" s="92"/>
      <c r="H12" s="92"/>
      <c r="I12" s="92"/>
      <c r="J12" s="92"/>
      <c r="K12" s="92"/>
      <c r="L12" s="92"/>
      <c r="M12" s="92"/>
      <c r="N12" s="92"/>
      <c r="O12" s="92"/>
      <c r="P12" s="92"/>
      <c r="Q12" s="92"/>
      <c r="R12" s="92"/>
      <c r="S12" s="92"/>
      <c r="T12" s="92"/>
      <c r="U12" s="92"/>
      <c r="V12" s="92"/>
      <c r="W12" s="92"/>
      <c r="X12" s="23"/>
      <c r="Y12" s="24">
        <f>IF(X11+BV11&gt;0,BX11,0)</f>
        <v>0</v>
      </c>
      <c r="Z12" s="102"/>
      <c r="AA12" s="102"/>
      <c r="AB12" s="25"/>
      <c r="AC12" s="23"/>
      <c r="AD12" s="24">
        <f>IF(AC11+CA11&gt;0,CC11,0)</f>
        <v>0</v>
      </c>
      <c r="AE12" s="102"/>
      <c r="AF12" s="102"/>
      <c r="AG12" s="25"/>
      <c r="AH12" s="23"/>
      <c r="AI12" s="24">
        <f>IF(AH11+CF11&gt;0,CH11,0)</f>
        <v>0</v>
      </c>
      <c r="AJ12" s="102"/>
      <c r="AK12" s="102"/>
      <c r="AL12" s="25"/>
      <c r="AM12" s="23"/>
      <c r="AN12" s="24">
        <f>IF(AM11+CK11&gt;0,CM11,0)</f>
        <v>0</v>
      </c>
      <c r="AO12" s="102"/>
      <c r="AP12" s="102"/>
      <c r="AQ12" s="25"/>
      <c r="AR12" s="88"/>
      <c r="AS12" s="89"/>
      <c r="BB12" s="15">
        <f>D11+D12+BB11+AZ12</f>
        <v>0</v>
      </c>
      <c r="BC12" s="16">
        <f>IF(AND(BD$7&gt;0,BD$7&lt;BC11),1,0)+BD$8</f>
        <v>0</v>
      </c>
      <c r="BD12" s="16">
        <f>AY12+BF11</f>
        <v>0</v>
      </c>
      <c r="BE12" s="16">
        <f>IF(BC11&gt;0,IF(BE11&gt;0,VALUE(MID(E11,BE11+1,FIND("]",E11)-BE11-1)),0),AZ12)</f>
        <v>0</v>
      </c>
      <c r="BF12" s="17">
        <f>BA12+IF(D11&gt;0,1,0)</f>
        <v>0</v>
      </c>
      <c r="BG12" s="15">
        <f>I11+I12+BG11+BE12</f>
        <v>0</v>
      </c>
      <c r="BH12" s="16">
        <f>IF(AND(BI$7&gt;0,BI$7&lt;BH11),1,0)+BI$8</f>
        <v>0</v>
      </c>
      <c r="BI12" s="16">
        <f>BD12+BK11</f>
        <v>0</v>
      </c>
      <c r="BJ12" s="16">
        <f>IF(BH11&gt;0,IF(BJ11&gt;0,VALUE(MID(J11,BJ11+1,FIND("]",J11)-BJ11-1)),0),BE12)</f>
        <v>0</v>
      </c>
      <c r="BK12" s="17">
        <f>BF12+IF(I11&gt;0,1,0)</f>
        <v>0</v>
      </c>
      <c r="BL12" s="15">
        <f>N11+N12+BL11+BJ12</f>
        <v>0</v>
      </c>
      <c r="BM12" s="16">
        <f>IF(AND(BN$7&gt;0,BN$7&lt;BM11),1,0)+BN$8</f>
        <v>0</v>
      </c>
      <c r="BN12" s="16">
        <f>BI12+BP11</f>
        <v>0</v>
      </c>
      <c r="BO12" s="16">
        <f>IF(BM11&gt;0,IF(BO11&gt;0,VALUE(MID(O11,BO11+1,FIND("]",O11)-BO11-1)),0),BJ12)</f>
        <v>0</v>
      </c>
      <c r="BP12" s="17">
        <f>BK12+IF(N11&gt;0,1,0)</f>
        <v>0</v>
      </c>
      <c r="BQ12" s="15">
        <f>S11+S12+BQ11+BO12</f>
        <v>0</v>
      </c>
      <c r="BR12" s="16">
        <f>IF(AND(BS$7&gt;0,BS$7&lt;BR11),1,0)+BS$8</f>
        <v>0</v>
      </c>
      <c r="BS12" s="16">
        <f>BN12+BU11</f>
        <v>0</v>
      </c>
      <c r="BT12" s="16">
        <f>IF(BR11&gt;0,IF(BT11&gt;0,VALUE(MID(T11,BT11+1,FIND("]",T11)-BT11-1)),0),BO12)</f>
        <v>0</v>
      </c>
      <c r="BU12" s="17">
        <f>BP12+IF(S11&gt;0,1,0)</f>
        <v>0</v>
      </c>
      <c r="BV12" s="15">
        <f>X11+X12+BV11+BT12</f>
        <v>0</v>
      </c>
      <c r="BW12" s="16">
        <f>IF(AND(BX$7&gt;0,BX$7&lt;BW11),1,0)+BX$8</f>
        <v>0</v>
      </c>
      <c r="BX12" s="16">
        <f>BS12+BZ11</f>
        <v>0</v>
      </c>
      <c r="BY12" s="16">
        <f>IF(BW11&gt;0,IF(BY11&gt;0,VALUE(MID(Y11,BY11+1,FIND("]",Y11)-BY11-1)),0),BT12)</f>
        <v>0</v>
      </c>
      <c r="BZ12" s="17">
        <f>BU12+IF(X11&gt;0,1,0)</f>
        <v>0</v>
      </c>
      <c r="CA12" s="15">
        <f>AC11+AC12+CA11+BY12</f>
        <v>0</v>
      </c>
      <c r="CB12" s="16">
        <f>IF(AND(CC$7&gt;0,CC$7&lt;CB11),1,0)+CC$8</f>
        <v>0</v>
      </c>
      <c r="CC12" s="16">
        <f>BX12+CE11</f>
        <v>0</v>
      </c>
      <c r="CD12" s="16">
        <f>IF(CB11&gt;0,IF(CD11&gt;0,VALUE(MID(AD11,CD11+1,FIND("]",AD11)-CD11-1)),0),BY12)</f>
        <v>0</v>
      </c>
      <c r="CE12" s="17">
        <f>BZ12+IF(AC11&gt;0,1,0)</f>
        <v>0</v>
      </c>
      <c r="CF12" s="15">
        <f>AH11+AH12+CF11+CD12</f>
        <v>0</v>
      </c>
      <c r="CG12" s="16">
        <f>IF(AND(CH$7&gt;0,CH$7&lt;CG11),1,0)+CH$8</f>
        <v>0</v>
      </c>
      <c r="CH12" s="16">
        <f>CC12+CJ11</f>
        <v>0</v>
      </c>
      <c r="CI12" s="16">
        <f>IF(CG11&gt;0,IF(CI11&gt;0,VALUE(MID(AI11,CI11+1,FIND("]",AI11)-CI11-1)),0),CD12)</f>
        <v>0</v>
      </c>
      <c r="CJ12" s="17">
        <f>CE12+IF(AH11&gt;0,1,0)</f>
        <v>0</v>
      </c>
      <c r="CK12" s="15">
        <f>AM11+AM12+CK11+CI12</f>
        <v>0</v>
      </c>
      <c r="CL12" s="16">
        <f>IF(AND(CM$7&gt;0,CM$7&lt;CL11),1,0)+CM$8</f>
        <v>0</v>
      </c>
      <c r="CM12" s="16">
        <f>CH12+CO11</f>
        <v>0</v>
      </c>
      <c r="CN12" s="16">
        <f>IF(CL11&gt;0,IF(CN11&gt;0,VALUE(MID(AN11,CN11+1,FIND("]",AN11)-CN11-1)),0),CI12)</f>
        <v>0</v>
      </c>
      <c r="CO12" s="17">
        <f>CJ12+IF(AM11&gt;0,1,0)</f>
        <v>0</v>
      </c>
      <c r="CQ12" t="s">
        <v>31</v>
      </c>
    </row>
    <row r="13" spans="2:99" ht="12.75" customHeight="1" x14ac:dyDescent="0.2">
      <c r="B13" s="128" t="s">
        <v>32</v>
      </c>
      <c r="C13" s="110"/>
      <c r="D13" s="22"/>
      <c r="E13" s="99" t="str">
        <f>IF(AND(D13+BB13&gt;0,H14&gt;0),INDEX(AirResultsInfo,BB14+BC14+E14+H14,VLOOKUP($B13,AirResultsProjectInfo,2,0)),"")</f>
        <v/>
      </c>
      <c r="F13" s="99"/>
      <c r="G13" s="99"/>
      <c r="H13" s="99"/>
      <c r="I13" s="22"/>
      <c r="J13" s="99" t="str">
        <f>IF(AND(I13+BG13&gt;0,M14&gt;0),INDEX(AirResultsInfo,BG14+BH14+J14+M14,VLOOKUP($B13,AirResultsProjectInfo,2,0)),"")</f>
        <v/>
      </c>
      <c r="K13" s="99"/>
      <c r="L13" s="99"/>
      <c r="M13" s="99"/>
      <c r="N13" s="22"/>
      <c r="O13" s="99" t="str">
        <f>IF(AND(N13+BL13&gt;0,R14&gt;0),INDEX(AirResultsInfo,BL14+BM14+O14+R14,VLOOKUP($B13,AirResultsProjectInfo,2,0)),"")</f>
        <v/>
      </c>
      <c r="P13" s="99"/>
      <c r="Q13" s="99"/>
      <c r="R13" s="99"/>
      <c r="S13" s="22"/>
      <c r="T13" s="99" t="str">
        <f>IF(AND(S13+BQ13&gt;0,W14&gt;0),INDEX(AirResultsInfo,BQ14+BR14+T14+W14,VLOOKUP($B13,AirResultsProjectInfo,2,0)),"")</f>
        <v/>
      </c>
      <c r="U13" s="99"/>
      <c r="V13" s="99"/>
      <c r="W13" s="99"/>
      <c r="X13" s="22"/>
      <c r="Y13" s="99" t="str">
        <f>IF(AND(X13+BV13&gt;0,AB14&gt;0),INDEX(AirResultsInfo,BV14+BW14+Y14+AB14,VLOOKUP($B13,AirResultsProjectInfo,2,0)),"")</f>
        <v/>
      </c>
      <c r="Z13" s="99"/>
      <c r="AA13" s="99"/>
      <c r="AB13" s="99"/>
      <c r="AC13" s="22"/>
      <c r="AD13" s="99" t="str">
        <f>IF(AND(AC13+CA13&gt;0,AG14&gt;0),INDEX(AirResultsInfo,CA14+CB14+AD14+AG14,VLOOKUP($B13,AirResultsProjectInfo,2,0)),"")</f>
        <v/>
      </c>
      <c r="AE13" s="99"/>
      <c r="AF13" s="99"/>
      <c r="AG13" s="99"/>
      <c r="AH13" s="22"/>
      <c r="AI13" s="99" t="str">
        <f>IF(AND(AH13+CF13&gt;0,AL14&gt;0),INDEX(AirResultsInfo,CF14+CG14+AI14+AL14,VLOOKUP($B13,AirResultsProjectInfo,2,0)),"")</f>
        <v/>
      </c>
      <c r="AJ13" s="99"/>
      <c r="AK13" s="99"/>
      <c r="AL13" s="99"/>
      <c r="AM13" s="22"/>
      <c r="AN13" s="99" t="str">
        <f>IF(AND(AM13+CK13&gt;0,AQ14&gt;0),INDEX(AirResultsInfo,CK14+CL14+AN14+AQ14,VLOOKUP($B13,AirResultsProjectInfo,2,0)),"")</f>
        <v/>
      </c>
      <c r="AO13" s="99"/>
      <c r="AP13" s="99"/>
      <c r="AQ13" s="99"/>
      <c r="AR13" s="88" t="s">
        <v>25</v>
      </c>
      <c r="AS13" s="89"/>
      <c r="AV13" s="1">
        <v>1</v>
      </c>
      <c r="BB13" s="15">
        <f>IF(AX13&lt;0,AW14,0)</f>
        <v>0</v>
      </c>
      <c r="BC13" s="16">
        <f>IF(F14&lt;&gt;"",VLOOKUP(F14,TurnInfo,2,0),-1)</f>
        <v>-1</v>
      </c>
      <c r="BD13" s="16">
        <f>IF($AV13&gt;=1,-1*AY14+IF($AV13&gt;=2,AY$69+IF(AND(BC$68&gt;0,BC$68&lt;BC13),BD$69-AY$69,0),0),0)</f>
        <v>0</v>
      </c>
      <c r="BE13" s="16">
        <f>IF(ISERR(FIND("[",E13)),-1,FIND("[",E13))</f>
        <v>-1</v>
      </c>
      <c r="BF13" s="17">
        <f>IF(E13&lt;&gt;"",IF(AND(LEFT(E13,2)&lt;&gt;"--",LEFT(E13,1)&lt;&gt;"["),IF(LEFT(E13,2)="-2",2,1),0),0)</f>
        <v>0</v>
      </c>
      <c r="BG13" s="15">
        <f>IF(BC13&lt;0,BB13+D13+D14,0)</f>
        <v>0</v>
      </c>
      <c r="BH13" s="16">
        <f>IF(K14&lt;&gt;"",VLOOKUP(K14,TurnInfo,2,0),-1)</f>
        <v>-1</v>
      </c>
      <c r="BI13" s="16">
        <f>IF($AV13&gt;=1,-1*BD14+IF($AV13&gt;=2,BD$69+IF(AND(BH$68&gt;0,BH$68&lt;BH13),BI$69-BD$69,0),0),0)</f>
        <v>0</v>
      </c>
      <c r="BJ13" s="16">
        <f>IF(ISERR(FIND("[",J13)),-1,FIND("[",J13))</f>
        <v>-1</v>
      </c>
      <c r="BK13" s="17">
        <f>IF(J13&lt;&gt;"",IF(AND(LEFT(J13,2)&lt;&gt;"--",LEFT(J13,1)&lt;&gt;"["),IF(LEFT(J13,2)="-2",2,1),0),0)</f>
        <v>0</v>
      </c>
      <c r="BL13" s="15">
        <f>IF(BH13&lt;0,BG13+I13+I14,0)</f>
        <v>0</v>
      </c>
      <c r="BM13" s="16">
        <f>IF(P14&lt;&gt;"",VLOOKUP(P14,TurnInfo,2,0),-1)</f>
        <v>-1</v>
      </c>
      <c r="BN13" s="16">
        <f>IF($AV13&gt;=1,-1*BI14+IF($AV13&gt;=2,BI$69+IF(AND(BM$68&gt;0,BM$68&lt;BM13),BN$69-BI$69,0),0),0)</f>
        <v>0</v>
      </c>
      <c r="BO13" s="16">
        <f>IF(ISERR(FIND("[",O13)),-1,FIND("[",O13))</f>
        <v>-1</v>
      </c>
      <c r="BP13" s="17">
        <f>IF(O13&lt;&gt;"",IF(AND(LEFT(O13,2)&lt;&gt;"--",LEFT(O13,1)&lt;&gt;"["),IF(LEFT(O13,2)="-2",2,1),0),0)</f>
        <v>0</v>
      </c>
      <c r="BQ13" s="15">
        <f>IF(BM13&lt;0,BL13+N13+N14,0)</f>
        <v>0</v>
      </c>
      <c r="BR13" s="16">
        <f>IF(U14&lt;&gt;"",VLOOKUP(U14,TurnInfo,2,0),-1)</f>
        <v>-1</v>
      </c>
      <c r="BS13" s="16">
        <f>IF($AV13&gt;=1,-1*BN14+IF($AV13&gt;=2,BN$69+IF(AND(BR$68&gt;0,BR$68&lt;BR13),BS$69-BN$69,0),0),0)</f>
        <v>0</v>
      </c>
      <c r="BT13" s="16">
        <f>IF(ISERR(FIND("[",T13)),-1,FIND("[",T13))</f>
        <v>-1</v>
      </c>
      <c r="BU13" s="17">
        <f>IF(T13&lt;&gt;"",IF(AND(LEFT(T13,2)&lt;&gt;"--",LEFT(T13,1)&lt;&gt;"["),IF(LEFT(T13,2)="-2",2,1),0),0)</f>
        <v>0</v>
      </c>
      <c r="BV13" s="15">
        <f>IF(BR13&lt;0,BQ13+S13+S14,0)</f>
        <v>0</v>
      </c>
      <c r="BW13" s="16">
        <f>IF(Z14&lt;&gt;"",VLOOKUP(Z14,TurnInfo,2,0),-1)</f>
        <v>-1</v>
      </c>
      <c r="BX13" s="16">
        <f>IF($AV13&gt;=1,-1*BS14+IF($AV13&gt;=2,BS$69+IF(AND(BW$68&gt;0,BW$68&lt;BW13),BX$69-BS$69,0),0),0)</f>
        <v>0</v>
      </c>
      <c r="BY13" s="16">
        <f>IF(ISERR(FIND("[",Y13)),-1,FIND("[",Y13))</f>
        <v>-1</v>
      </c>
      <c r="BZ13" s="17">
        <f>IF(Y13&lt;&gt;"",IF(AND(LEFT(Y13,2)&lt;&gt;"--",LEFT(Y13,1)&lt;&gt;"["),IF(LEFT(Y13,2)="-2",2,1),0),0)</f>
        <v>0</v>
      </c>
      <c r="CA13" s="15">
        <f>IF(BW13&lt;0,BV13+X13+X14,0)</f>
        <v>0</v>
      </c>
      <c r="CB13" s="16">
        <f>IF(AE14&lt;&gt;"",VLOOKUP(AE14,TurnInfo,2,0),-1)</f>
        <v>-1</v>
      </c>
      <c r="CC13" s="16">
        <f>IF($AV13&gt;=1,-1*BX14+IF($AV13&gt;=2,BX$69+IF(AND(CB$68&gt;0,CB$68&lt;CB13),CC$69-BX$69,0),0),0)</f>
        <v>0</v>
      </c>
      <c r="CD13" s="16">
        <f>IF(ISERR(FIND("[",AD13)),-1,FIND("[",AD13))</f>
        <v>-1</v>
      </c>
      <c r="CE13" s="17">
        <f>IF(AD13&lt;&gt;"",IF(AND(LEFT(AD13,2)&lt;&gt;"--",LEFT(AD13,1)&lt;&gt;"["),IF(LEFT(AD13,2)="-2",2,1),0),0)</f>
        <v>0</v>
      </c>
      <c r="CF13" s="15">
        <f>IF(CB13&lt;0,CA13+AC13+AC14,0)</f>
        <v>0</v>
      </c>
      <c r="CG13" s="16">
        <f>IF(AJ14&lt;&gt;"",VLOOKUP(AJ14,TurnInfo,2,0),-1)</f>
        <v>-1</v>
      </c>
      <c r="CH13" s="16">
        <f>IF($AV13&gt;=1,-1*CC14+IF($AV13&gt;=2,CC$69+IF(AND(CG$68&gt;0,CG$68&lt;CG13),CH$69-CC$69,0),0),0)</f>
        <v>0</v>
      </c>
      <c r="CI13" s="16">
        <f>IF(ISERR(FIND("[",AI13)),-1,FIND("[",AI13))</f>
        <v>-1</v>
      </c>
      <c r="CJ13" s="17">
        <f>IF(AI13&lt;&gt;"",IF(AND(LEFT(AI13,2)&lt;&gt;"--",LEFT(AI13,1)&lt;&gt;"["),IF(LEFT(AI13,2)="-2",2,1),0),0)</f>
        <v>0</v>
      </c>
      <c r="CK13" s="15">
        <f>IF(CG13&lt;0,CF13+AH13+AH14,0)</f>
        <v>0</v>
      </c>
      <c r="CL13" s="16">
        <f>IF(AO14&lt;&gt;"",VLOOKUP(AO14,TurnInfo,2,0),-1)</f>
        <v>-1</v>
      </c>
      <c r="CM13" s="16">
        <f>IF($AV13&gt;=1,-1*CH14+IF($AV13&gt;=2,CH$69+IF(AND(CL$68&gt;0,CL$68&lt;CL13),CM$69-CH$69,0),0),0)</f>
        <v>0</v>
      </c>
      <c r="CN13" s="16">
        <f>IF(ISERR(FIND("[",AN13)),-1,FIND("[",AN13))</f>
        <v>-1</v>
      </c>
      <c r="CO13" s="17">
        <f>IF(AN13&lt;&gt;"",IF(AND(LEFT(AN13,2)&lt;&gt;"--",LEFT(AN13,1)&lt;&gt;"["),IF(LEFT(AN13,2)="-2",2,1),0),0)</f>
        <v>0</v>
      </c>
      <c r="CQ13" t="s">
        <v>33</v>
      </c>
    </row>
    <row r="14" spans="2:99" ht="12.75" customHeight="1" x14ac:dyDescent="0.2">
      <c r="B14" s="128"/>
      <c r="C14" s="110"/>
      <c r="D14" s="23"/>
      <c r="E14" s="24">
        <f>IF(D13+BB13&gt;0,BD13,0)</f>
        <v>0</v>
      </c>
      <c r="F14" s="102"/>
      <c r="G14" s="102"/>
      <c r="H14" s="25"/>
      <c r="I14" s="23"/>
      <c r="J14" s="24">
        <f>IF(I13+BG13&gt;0,BI13,0)</f>
        <v>0</v>
      </c>
      <c r="K14" s="102"/>
      <c r="L14" s="102"/>
      <c r="M14" s="25"/>
      <c r="N14" s="23"/>
      <c r="O14" s="24">
        <f>IF(N13+BL13&gt;0,BN13,0)</f>
        <v>0</v>
      </c>
      <c r="P14" s="102"/>
      <c r="Q14" s="102"/>
      <c r="R14" s="25"/>
      <c r="S14" s="23"/>
      <c r="T14" s="24">
        <f>IF(S13+BQ13&gt;0,BS13,0)</f>
        <v>0</v>
      </c>
      <c r="U14" s="102"/>
      <c r="V14" s="102"/>
      <c r="W14" s="25"/>
      <c r="X14" s="23"/>
      <c r="Y14" s="24">
        <f>IF(X13+BV13&gt;0,BX13,0)</f>
        <v>0</v>
      </c>
      <c r="Z14" s="102"/>
      <c r="AA14" s="102"/>
      <c r="AB14" s="25"/>
      <c r="AC14" s="23"/>
      <c r="AD14" s="24">
        <f>IF(AC13+CA13&gt;0,CC13,0)</f>
        <v>0</v>
      </c>
      <c r="AE14" s="102"/>
      <c r="AF14" s="102"/>
      <c r="AG14" s="25"/>
      <c r="AH14" s="23"/>
      <c r="AI14" s="24">
        <f>IF(AH13+CF13&gt;0,CH13,0)</f>
        <v>0</v>
      </c>
      <c r="AJ14" s="102"/>
      <c r="AK14" s="102"/>
      <c r="AL14" s="25"/>
      <c r="AM14" s="23"/>
      <c r="AN14" s="24">
        <f>IF(AM13+CK13&gt;0,CM13,0)</f>
        <v>0</v>
      </c>
      <c r="AO14" s="102"/>
      <c r="AP14" s="102"/>
      <c r="AQ14" s="25"/>
      <c r="AR14" s="88"/>
      <c r="AS14" s="89"/>
      <c r="BB14" s="15">
        <f>D13+D14+BB13+AZ14</f>
        <v>0</v>
      </c>
      <c r="BC14" s="16">
        <f>IF(AND(BD$7&gt;0,BD$7&lt;BC13),1,0)+BD$8</f>
        <v>0</v>
      </c>
      <c r="BD14" s="16">
        <f>AY14+BF13</f>
        <v>0</v>
      </c>
      <c r="BE14" s="16">
        <f>IF(BC13&gt;0,IF(BE13&gt;0,VALUE(MID(E13,BE13+1,FIND("]",E13)-BE13-1)),0),AZ14)</f>
        <v>0</v>
      </c>
      <c r="BF14" s="17">
        <f>BA14+IF(D13&gt;0,1,0)</f>
        <v>0</v>
      </c>
      <c r="BG14" s="15">
        <f>I13+I14+BG13+BE14</f>
        <v>0</v>
      </c>
      <c r="BH14" s="16">
        <f>IF(AND(BI$7&gt;0,BI$7&lt;BH13),1,0)+BI$8</f>
        <v>0</v>
      </c>
      <c r="BI14" s="16">
        <f>BD14+BK13</f>
        <v>0</v>
      </c>
      <c r="BJ14" s="16">
        <f>IF(BH13&gt;0,IF(BJ13&gt;0,VALUE(MID(J13,BJ13+1,FIND("]",J13)-BJ13-1)),0),BE14)</f>
        <v>0</v>
      </c>
      <c r="BK14" s="17">
        <f>BF14+IF(I13&gt;0,1,0)</f>
        <v>0</v>
      </c>
      <c r="BL14" s="15">
        <f>N13+N14+BL13+BJ14</f>
        <v>0</v>
      </c>
      <c r="BM14" s="16">
        <f>IF(AND(BN$7&gt;0,BN$7&lt;BM13),1,0)+BN$8</f>
        <v>0</v>
      </c>
      <c r="BN14" s="16">
        <f>BI14+BP13</f>
        <v>0</v>
      </c>
      <c r="BO14" s="16">
        <f>IF(BM13&gt;0,IF(BO13&gt;0,VALUE(MID(O13,BO13+1,FIND("]",O13)-BO13-1)),0),BJ14)</f>
        <v>0</v>
      </c>
      <c r="BP14" s="17">
        <f>BK14+IF(N13&gt;0,1,0)</f>
        <v>0</v>
      </c>
      <c r="BQ14" s="15">
        <f>S13+S14+BQ13+BO14</f>
        <v>0</v>
      </c>
      <c r="BR14" s="16">
        <f>IF(AND(BS$7&gt;0,BS$7&lt;BR13),1,0)+BS$8</f>
        <v>0</v>
      </c>
      <c r="BS14" s="16">
        <f>BN14+BU13</f>
        <v>0</v>
      </c>
      <c r="BT14" s="16">
        <f>IF(BR13&gt;0,IF(BT13&gt;0,VALUE(MID(T13,BT13+1,FIND("]",T13)-BT13-1)),0),BO14)</f>
        <v>0</v>
      </c>
      <c r="BU14" s="17">
        <f>BP14+IF(S13&gt;0,1,0)</f>
        <v>0</v>
      </c>
      <c r="BV14" s="15">
        <f>X13+X14+BV13+BT14</f>
        <v>0</v>
      </c>
      <c r="BW14" s="16">
        <f>IF(AND(BX$7&gt;0,BX$7&lt;BW13),1,0)+BX$8</f>
        <v>0</v>
      </c>
      <c r="BX14" s="16">
        <f>BS14+BZ13</f>
        <v>0</v>
      </c>
      <c r="BY14" s="16">
        <f>IF(BW13&gt;0,IF(BY13&gt;0,VALUE(MID(Y13,BY13+1,FIND("]",Y13)-BY13-1)),0),BT14)</f>
        <v>0</v>
      </c>
      <c r="BZ14" s="17">
        <f>BU14+IF(X13&gt;0,1,0)</f>
        <v>0</v>
      </c>
      <c r="CA14" s="15">
        <f>AC13+AC14+CA13+BY14</f>
        <v>0</v>
      </c>
      <c r="CB14" s="16">
        <f>IF(AND(CC$7&gt;0,CC$7&lt;CB13),1,0)+CC$8</f>
        <v>0</v>
      </c>
      <c r="CC14" s="16">
        <f>BX14+CE13</f>
        <v>0</v>
      </c>
      <c r="CD14" s="16">
        <f>IF(CB13&gt;0,IF(CD13&gt;0,VALUE(MID(AD13,CD13+1,FIND("]",AD13)-CD13-1)),0),BY14)</f>
        <v>0</v>
      </c>
      <c r="CE14" s="17">
        <f>BZ14+IF(AC13&gt;0,1,0)</f>
        <v>0</v>
      </c>
      <c r="CF14" s="15">
        <f>AH13+AH14+CF13+CD14</f>
        <v>0</v>
      </c>
      <c r="CG14" s="16">
        <f>IF(AND(CH$7&gt;0,CH$7&lt;CG13),1,0)+CH$8</f>
        <v>0</v>
      </c>
      <c r="CH14" s="16">
        <f>CC14+CJ13</f>
        <v>0</v>
      </c>
      <c r="CI14" s="16">
        <f>IF(CG13&gt;0,IF(CI13&gt;0,VALUE(MID(AI13,CI13+1,FIND("]",AI13)-CI13-1)),0),CD14)</f>
        <v>0</v>
      </c>
      <c r="CJ14" s="17">
        <f>CE14+IF(AH13&gt;0,1,0)</f>
        <v>0</v>
      </c>
      <c r="CK14" s="15">
        <f>AM13+AM14+CK13+CI14</f>
        <v>0</v>
      </c>
      <c r="CL14" s="16">
        <f>IF(AND(CM$7&gt;0,CM$7&lt;CL13),1,0)+CM$8</f>
        <v>0</v>
      </c>
      <c r="CM14" s="16">
        <f>CH14+CO13</f>
        <v>0</v>
      </c>
      <c r="CN14" s="16">
        <f>IF(CL13&gt;0,IF(CN13&gt;0,VALUE(MID(AN13,CN13+1,FIND("]",AN13)-CN13-1)),0),CI14)</f>
        <v>0</v>
      </c>
      <c r="CO14" s="17">
        <f>CJ14+IF(AM13&gt;0,1,0)</f>
        <v>0</v>
      </c>
      <c r="CQ14" t="s">
        <v>34</v>
      </c>
    </row>
    <row r="15" spans="2:99" ht="12.75" customHeight="1" x14ac:dyDescent="0.2">
      <c r="B15" s="140" t="s">
        <v>35</v>
      </c>
      <c r="C15" s="110"/>
      <c r="D15" s="22"/>
      <c r="E15" s="99" t="str">
        <f>IF(AND(D15+BB15&gt;0,H16&gt;0),INDEX(AirResultsInfo,BB16+BC16+E16+H16,VLOOKUP($B15,AirResultsProjectInfo,2,0)),"")</f>
        <v/>
      </c>
      <c r="F15" s="99"/>
      <c r="G15" s="99"/>
      <c r="H15" s="99"/>
      <c r="I15" s="22"/>
      <c r="J15" s="99" t="str">
        <f>IF(AND(I15+BG15&gt;0,M16&gt;0),INDEX(AirResultsInfo,BG16+BH16+J16+M16,VLOOKUP($B15,AirResultsProjectInfo,2,0)),"")</f>
        <v/>
      </c>
      <c r="K15" s="99"/>
      <c r="L15" s="99"/>
      <c r="M15" s="99"/>
      <c r="N15" s="22"/>
      <c r="O15" s="99" t="str">
        <f>IF(AND(N15+BL15&gt;0,R16&gt;0),INDEX(AirResultsInfo,BL16+BM16+O16+R16,VLOOKUP($B15,AirResultsProjectInfo,2,0)),"")</f>
        <v/>
      </c>
      <c r="P15" s="99"/>
      <c r="Q15" s="99"/>
      <c r="R15" s="99"/>
      <c r="S15" s="22"/>
      <c r="T15" s="99" t="str">
        <f>IF(AND(S15+BQ15&gt;0,W16&gt;0),INDEX(AirResultsInfo,BQ16+BR16+T16+W16,VLOOKUP($B15,AirResultsProjectInfo,2,0)),"")</f>
        <v/>
      </c>
      <c r="U15" s="99"/>
      <c r="V15" s="99"/>
      <c r="W15" s="99"/>
      <c r="X15" s="22"/>
      <c r="Y15" s="99" t="str">
        <f>IF(AND(X15+BV15&gt;0,AB16&gt;0),INDEX(AirResultsInfo,BV16+BW16+Y16+AB16,VLOOKUP($B15,AirResultsProjectInfo,2,0)),"")</f>
        <v/>
      </c>
      <c r="Z15" s="99"/>
      <c r="AA15" s="99"/>
      <c r="AB15" s="99"/>
      <c r="AC15" s="22"/>
      <c r="AD15" s="99" t="str">
        <f>IF(AND(AC15+CA15&gt;0,AG16&gt;0),INDEX(AirResultsInfo,CA16+CB16+AD16+AG16,VLOOKUP($B15,AirResultsProjectInfo,2,0)),"")</f>
        <v/>
      </c>
      <c r="AE15" s="99"/>
      <c r="AF15" s="99"/>
      <c r="AG15" s="99"/>
      <c r="AH15" s="22"/>
      <c r="AI15" s="99" t="str">
        <f>IF(AND(AH15+CF15&gt;0,AL16&gt;0),INDEX(AirResultsInfo,CF16+CG16+AI16+AL16,VLOOKUP($B15,AirResultsProjectInfo,2,0)),"")</f>
        <v/>
      </c>
      <c r="AJ15" s="99"/>
      <c r="AK15" s="99"/>
      <c r="AL15" s="99"/>
      <c r="AM15" s="22"/>
      <c r="AN15" s="99" t="str">
        <f>IF(AND(AM15+CK15&gt;0,AQ16&gt;0),INDEX(AirResultsInfo,CK16+CL16+AN16+AQ16,VLOOKUP($B15,AirResultsProjectInfo,2,0)),"")</f>
        <v/>
      </c>
      <c r="AO15" s="99"/>
      <c r="AP15" s="99"/>
      <c r="AQ15" s="99"/>
      <c r="AR15" s="88" t="s">
        <v>25</v>
      </c>
      <c r="AS15" s="89"/>
      <c r="AV15" s="1">
        <v>1</v>
      </c>
      <c r="BB15" s="15">
        <f>IF(AX15&lt;0,AW16,0)</f>
        <v>0</v>
      </c>
      <c r="BC15" s="16">
        <f>IF(F16&lt;&gt;"",VLOOKUP(F16,TurnInfo,2,0),-1)</f>
        <v>-1</v>
      </c>
      <c r="BD15" s="16">
        <f>IF($AV15&gt;=1,-1*AY16+IF($AV15&gt;=2,AY$69+IF(AND(BC$68&gt;0,BC$68&lt;BC15),BD$69-AY$69,0),0),0)</f>
        <v>0</v>
      </c>
      <c r="BE15" s="16">
        <f>IF(ISERR(FIND("[",E15)),-1,FIND("[",E15))</f>
        <v>-1</v>
      </c>
      <c r="BF15" s="17">
        <f>IF(E15&lt;&gt;"",IF(AND(LEFT(E15,2)&lt;&gt;"--",LEFT(E15,1)&lt;&gt;"["),IF(LEFT(E15,2)="-2",2,1),0),0)</f>
        <v>0</v>
      </c>
      <c r="BG15" s="15">
        <f>IF(BC15&lt;0,BB15+D15+D16,0)</f>
        <v>0</v>
      </c>
      <c r="BH15" s="16">
        <f>IF(K16&lt;&gt;"",VLOOKUP(K16,TurnInfo,2,0),-1)</f>
        <v>-1</v>
      </c>
      <c r="BI15" s="16">
        <f>IF($AV15&gt;=1,-1*BD16+IF($AV15&gt;=2,BD$69+IF(AND(BH$68&gt;0,BH$68&lt;BH15),BI$69-BD$69,0),0),0)</f>
        <v>0</v>
      </c>
      <c r="BJ15" s="16">
        <f>IF(ISERR(FIND("[",J15)),-1,FIND("[",J15))</f>
        <v>-1</v>
      </c>
      <c r="BK15" s="17">
        <f>IF(J15&lt;&gt;"",IF(AND(LEFT(J15,2)&lt;&gt;"--",LEFT(J15,1)&lt;&gt;"["),IF(LEFT(J15,2)="-2",2,1),0),0)</f>
        <v>0</v>
      </c>
      <c r="BL15" s="15">
        <f>IF(BH15&lt;0,BG15+I15+I16,0)</f>
        <v>0</v>
      </c>
      <c r="BM15" s="16">
        <f>IF(P16&lt;&gt;"",VLOOKUP(P16,TurnInfo,2,0),-1)</f>
        <v>-1</v>
      </c>
      <c r="BN15" s="16">
        <f>IF($AV15&gt;=1,-1*BI16+IF($AV15&gt;=2,BI$69+IF(AND(BM$68&gt;0,BM$68&lt;BM15),BN$69-BI$69,0),0),0)</f>
        <v>0</v>
      </c>
      <c r="BO15" s="16">
        <f>IF(ISERR(FIND("[",O15)),-1,FIND("[",O15))</f>
        <v>-1</v>
      </c>
      <c r="BP15" s="17">
        <f>IF(O15&lt;&gt;"",IF(AND(LEFT(O15,2)&lt;&gt;"--",LEFT(O15,1)&lt;&gt;"["),IF(LEFT(O15,2)="-2",2,1),0),0)</f>
        <v>0</v>
      </c>
      <c r="BQ15" s="15">
        <f>IF(BM15&lt;0,BL15+N15+N16,0)</f>
        <v>0</v>
      </c>
      <c r="BR15" s="16">
        <f>IF(U16&lt;&gt;"",VLOOKUP(U16,TurnInfo,2,0),-1)</f>
        <v>-1</v>
      </c>
      <c r="BS15" s="16">
        <f>IF($AV15&gt;=1,-1*BN16+IF($AV15&gt;=2,BN$69+IF(AND(BR$68&gt;0,BR$68&lt;BR15),BS$69-BN$69,0),0),0)</f>
        <v>0</v>
      </c>
      <c r="BT15" s="16">
        <f>IF(ISERR(FIND("[",T15)),-1,FIND("[",T15))</f>
        <v>-1</v>
      </c>
      <c r="BU15" s="17">
        <f>IF(T15&lt;&gt;"",IF(AND(LEFT(T15,2)&lt;&gt;"--",LEFT(T15,1)&lt;&gt;"["),IF(LEFT(T15,2)="-2",2,1),0),0)</f>
        <v>0</v>
      </c>
      <c r="BV15" s="15">
        <f>IF(BR15&lt;0,BQ15+S15+S16,0)</f>
        <v>0</v>
      </c>
      <c r="BW15" s="16">
        <f>IF(Z16&lt;&gt;"",VLOOKUP(Z16,TurnInfo,2,0),-1)</f>
        <v>-1</v>
      </c>
      <c r="BX15" s="16">
        <f>IF($AV15&gt;=1,-1*BS16+IF($AV15&gt;=2,BS$69+IF(AND(BW$68&gt;0,BW$68&lt;BW15),BX$69-BS$69,0),0),0)</f>
        <v>0</v>
      </c>
      <c r="BY15" s="16">
        <f>IF(ISERR(FIND("[",Y15)),-1,FIND("[",Y15))</f>
        <v>-1</v>
      </c>
      <c r="BZ15" s="17">
        <f>IF(Y15&lt;&gt;"",IF(AND(LEFT(Y15,2)&lt;&gt;"--",LEFT(Y15,1)&lt;&gt;"["),IF(LEFT(Y15,2)="-2",2,1),0),0)</f>
        <v>0</v>
      </c>
      <c r="CA15" s="15">
        <f>IF(BW15&lt;0,BV15+X15+X16,0)</f>
        <v>0</v>
      </c>
      <c r="CB15" s="16">
        <f>IF(AE16&lt;&gt;"",VLOOKUP(AE16,TurnInfo,2,0),-1)</f>
        <v>-1</v>
      </c>
      <c r="CC15" s="16">
        <f>IF($AV15&gt;=1,-1*BX16+IF($AV15&gt;=2,BX$69+IF(AND(CB$68&gt;0,CB$68&lt;CB15),CC$69-BX$69,0),0),0)</f>
        <v>0</v>
      </c>
      <c r="CD15" s="16">
        <f>IF(ISERR(FIND("[",AD15)),-1,FIND("[",AD15))</f>
        <v>-1</v>
      </c>
      <c r="CE15" s="17">
        <f>IF(AD15&lt;&gt;"",IF(AND(LEFT(AD15,2)&lt;&gt;"--",LEFT(AD15,1)&lt;&gt;"["),IF(LEFT(AD15,2)="-2",2,1),0),0)</f>
        <v>0</v>
      </c>
      <c r="CF15" s="15">
        <f>IF(CB15&lt;0,CA15+AC15+AC16,0)</f>
        <v>0</v>
      </c>
      <c r="CG15" s="16">
        <f>IF(AJ16&lt;&gt;"",VLOOKUP(AJ16,TurnInfo,2,0),-1)</f>
        <v>-1</v>
      </c>
      <c r="CH15" s="16">
        <f>IF($AV15&gt;=1,-1*CC16+IF($AV15&gt;=2,CC$69+IF(AND(CG$68&gt;0,CG$68&lt;CG15),CH$69-CC$69,0),0),0)</f>
        <v>0</v>
      </c>
      <c r="CI15" s="16">
        <f>IF(ISERR(FIND("[",AI15)),-1,FIND("[",AI15))</f>
        <v>-1</v>
      </c>
      <c r="CJ15" s="17">
        <f>IF(AI15&lt;&gt;"",IF(AND(LEFT(AI15,2)&lt;&gt;"--",LEFT(AI15,1)&lt;&gt;"["),IF(LEFT(AI15,2)="-2",2,1),0),0)</f>
        <v>0</v>
      </c>
      <c r="CK15" s="15">
        <f>IF(CG15&lt;0,CF15+AH15+AH16,0)</f>
        <v>0</v>
      </c>
      <c r="CL15" s="16">
        <f>IF(AO16&lt;&gt;"",VLOOKUP(AO16,TurnInfo,2,0),-1)</f>
        <v>-1</v>
      </c>
      <c r="CM15" s="16">
        <f>IF($AV15&gt;=1,-1*CH16+IF($AV15&gt;=2,CH$69+IF(AND(CL$68&gt;0,CL$68&lt;CL15),CM$69-CH$69,0),0),0)</f>
        <v>0</v>
      </c>
      <c r="CN15" s="16">
        <f>IF(ISERR(FIND("[",AN15)),-1,FIND("[",AN15))</f>
        <v>-1</v>
      </c>
      <c r="CO15" s="17">
        <f>IF(AN15&lt;&gt;"",IF(AND(LEFT(AN15,2)&lt;&gt;"--",LEFT(AN15,1)&lt;&gt;"["),IF(LEFT(AN15,2)="-2",2,1),0),0)</f>
        <v>0</v>
      </c>
      <c r="CQ15" t="s">
        <v>36</v>
      </c>
    </row>
    <row r="16" spans="2:99" ht="12.75" customHeight="1" x14ac:dyDescent="0.2">
      <c r="B16" s="140"/>
      <c r="C16" s="110"/>
      <c r="D16" s="23"/>
      <c r="E16" s="24">
        <f>IF(D15+BB15&gt;0,BD15,0)</f>
        <v>0</v>
      </c>
      <c r="F16" s="102"/>
      <c r="G16" s="102"/>
      <c r="H16" s="25"/>
      <c r="I16" s="23"/>
      <c r="J16" s="24">
        <f>IF(I15+BG15&gt;0,BI15,0)</f>
        <v>0</v>
      </c>
      <c r="K16" s="102"/>
      <c r="L16" s="102"/>
      <c r="M16" s="25"/>
      <c r="N16" s="23"/>
      <c r="O16" s="24">
        <f>IF(N15+BL15&gt;0,BN15,0)</f>
        <v>0</v>
      </c>
      <c r="P16" s="102"/>
      <c r="Q16" s="102"/>
      <c r="R16" s="25"/>
      <c r="S16" s="23"/>
      <c r="T16" s="24">
        <f>IF(S15+BQ15&gt;0,BS15,0)</f>
        <v>0</v>
      </c>
      <c r="U16" s="102"/>
      <c r="V16" s="102"/>
      <c r="W16" s="25"/>
      <c r="X16" s="23"/>
      <c r="Y16" s="24">
        <f>IF(X15+BV15&gt;0,BX15,0)</f>
        <v>0</v>
      </c>
      <c r="Z16" s="102"/>
      <c r="AA16" s="102"/>
      <c r="AB16" s="25"/>
      <c r="AC16" s="23"/>
      <c r="AD16" s="24">
        <f>IF(AC15+CA15&gt;0,CC15,0)</f>
        <v>0</v>
      </c>
      <c r="AE16" s="102"/>
      <c r="AF16" s="102"/>
      <c r="AG16" s="25"/>
      <c r="AH16" s="23"/>
      <c r="AI16" s="24">
        <f>IF(AH15+CF15&gt;0,CH15,0)</f>
        <v>0</v>
      </c>
      <c r="AJ16" s="102"/>
      <c r="AK16" s="102"/>
      <c r="AL16" s="25"/>
      <c r="AM16" s="23"/>
      <c r="AN16" s="24">
        <f>IF(AM15+CK15&gt;0,CM15,0)</f>
        <v>0</v>
      </c>
      <c r="AO16" s="102"/>
      <c r="AP16" s="102"/>
      <c r="AQ16" s="25"/>
      <c r="AR16" s="88"/>
      <c r="AS16" s="89"/>
      <c r="BB16" s="15">
        <f>D15+D16+BB15+AZ16</f>
        <v>0</v>
      </c>
      <c r="BC16" s="16">
        <f>IF(AND(BD$7&gt;0,BD$7&lt;BC15),1,0)+BD$8</f>
        <v>0</v>
      </c>
      <c r="BD16" s="16">
        <f>AY16+BF15</f>
        <v>0</v>
      </c>
      <c r="BE16" s="16">
        <f>IF(BC15&gt;0,IF(BE15&gt;0,VALUE(MID(E15,BE15+1,FIND("]",E15)-BE15-1)),0),AZ16)</f>
        <v>0</v>
      </c>
      <c r="BF16" s="17">
        <f>BA16+IF(D15&gt;0,1,0)</f>
        <v>0</v>
      </c>
      <c r="BG16" s="15">
        <f>I15+I16+BG15+BE16</f>
        <v>0</v>
      </c>
      <c r="BH16" s="16">
        <f>IF(AND(BI$7&gt;0,BI$7&lt;BH15),1,0)+BI$8</f>
        <v>0</v>
      </c>
      <c r="BI16" s="16">
        <f>BD16+BK15</f>
        <v>0</v>
      </c>
      <c r="BJ16" s="16">
        <f>IF(BH15&gt;0,IF(BJ15&gt;0,VALUE(MID(J15,BJ15+1,FIND("]",J15)-BJ15-1)),0),BE16)</f>
        <v>0</v>
      </c>
      <c r="BK16" s="17">
        <f>BF16+IF(I15&gt;0,1,0)</f>
        <v>0</v>
      </c>
      <c r="BL16" s="15">
        <f>N15+N16+BL15+BJ16</f>
        <v>0</v>
      </c>
      <c r="BM16" s="16">
        <f>IF(AND(BN$7&gt;0,BN$7&lt;BM15),1,0)+BN$8</f>
        <v>0</v>
      </c>
      <c r="BN16" s="16">
        <f>BI16+BP15</f>
        <v>0</v>
      </c>
      <c r="BO16" s="16">
        <f>IF(BM15&gt;0,IF(BO15&gt;0,VALUE(MID(O15,BO15+1,FIND("]",O15)-BO15-1)),0),BJ16)</f>
        <v>0</v>
      </c>
      <c r="BP16" s="17">
        <f>BK16+IF(N15&gt;0,1,0)</f>
        <v>0</v>
      </c>
      <c r="BQ16" s="15">
        <f>S15+S16+BQ15+BO16</f>
        <v>0</v>
      </c>
      <c r="BR16" s="16">
        <f>IF(AND(BS$7&gt;0,BS$7&lt;BR15),1,0)+BS$8</f>
        <v>0</v>
      </c>
      <c r="BS16" s="16">
        <f>BN16+BU15</f>
        <v>0</v>
      </c>
      <c r="BT16" s="16">
        <f>IF(BR15&gt;0,IF(BT15&gt;0,VALUE(MID(T15,BT15+1,FIND("]",T15)-BT15-1)),0),BO16)</f>
        <v>0</v>
      </c>
      <c r="BU16" s="17">
        <f>BP16+IF(S15&gt;0,1,0)</f>
        <v>0</v>
      </c>
      <c r="BV16" s="15">
        <f>X15+X16+BV15+BT16</f>
        <v>0</v>
      </c>
      <c r="BW16" s="16">
        <f>IF(AND(BX$7&gt;0,BX$7&lt;BW15),1,0)+BX$8</f>
        <v>0</v>
      </c>
      <c r="BX16" s="16">
        <f>BS16+BZ15</f>
        <v>0</v>
      </c>
      <c r="BY16" s="16">
        <f>IF(BW15&gt;0,IF(BY15&gt;0,VALUE(MID(Y15,BY15+1,FIND("]",Y15)-BY15-1)),0),BT16)</f>
        <v>0</v>
      </c>
      <c r="BZ16" s="17">
        <f>BU16+IF(X15&gt;0,1,0)</f>
        <v>0</v>
      </c>
      <c r="CA16" s="15">
        <f>AC15+AC16+CA15+BY16</f>
        <v>0</v>
      </c>
      <c r="CB16" s="16">
        <f>IF(AND(CC$7&gt;0,CC$7&lt;CB15),1,0)+CC$8</f>
        <v>0</v>
      </c>
      <c r="CC16" s="16">
        <f>BX16+CE15</f>
        <v>0</v>
      </c>
      <c r="CD16" s="16">
        <f>IF(CB15&gt;0,IF(CD15&gt;0,VALUE(MID(AD15,CD15+1,FIND("]",AD15)-CD15-1)),0),BY16)</f>
        <v>0</v>
      </c>
      <c r="CE16" s="17">
        <f>BZ16+IF(AC15&gt;0,1,0)</f>
        <v>0</v>
      </c>
      <c r="CF16" s="15">
        <f>AH15+AH16+CF15+CD16</f>
        <v>0</v>
      </c>
      <c r="CG16" s="16">
        <f>IF(AND(CH$7&gt;0,CH$7&lt;CG15),1,0)+CH$8</f>
        <v>0</v>
      </c>
      <c r="CH16" s="16">
        <f>CC16+CJ15</f>
        <v>0</v>
      </c>
      <c r="CI16" s="16">
        <f>IF(CG15&gt;0,IF(CI15&gt;0,VALUE(MID(AI15,CI15+1,FIND("]",AI15)-CI15-1)),0),CD16)</f>
        <v>0</v>
      </c>
      <c r="CJ16" s="17">
        <f>CE16+IF(AH15&gt;0,1,0)</f>
        <v>0</v>
      </c>
      <c r="CK16" s="15">
        <f>AM15+AM16+CK15+CI16</f>
        <v>0</v>
      </c>
      <c r="CL16" s="16">
        <f>IF(AND(CM$7&gt;0,CM$7&lt;CL15),1,0)+CM$8</f>
        <v>0</v>
      </c>
      <c r="CM16" s="16">
        <f>CH16+CO15</f>
        <v>0</v>
      </c>
      <c r="CN16" s="16">
        <f>IF(CL15&gt;0,IF(CN15&gt;0,VALUE(MID(AN15,CN15+1,FIND("]",AN15)-CN15-1)),0),CI16)</f>
        <v>0</v>
      </c>
      <c r="CO16" s="17">
        <f>CJ16+IF(AM15&gt;0,1,0)</f>
        <v>0</v>
      </c>
      <c r="CQ16" t="s">
        <v>37</v>
      </c>
    </row>
    <row r="17" spans="2:97" ht="12.75" customHeight="1" x14ac:dyDescent="0.2">
      <c r="B17" s="137" t="s">
        <v>38</v>
      </c>
      <c r="C17" s="104"/>
      <c r="D17" s="22"/>
      <c r="E17" s="99" t="str">
        <f>IF(AND(D17+BB17&gt;0,H18&gt;0),INDEX(AirResultsInfo,BB18+BC18+E18+H18,VLOOKUP($B17,AirResultsProjectInfo,2,0)),"")</f>
        <v/>
      </c>
      <c r="F17" s="99"/>
      <c r="G17" s="99"/>
      <c r="H17" s="99"/>
      <c r="I17" s="22"/>
      <c r="J17" s="99" t="str">
        <f>IF(AND(I17+BG17&gt;0,M18&gt;0),INDEX(AirResultsInfo,BG18+BH18+J18+M18,VLOOKUP($B17,AirResultsProjectInfo,2,0)),"")</f>
        <v/>
      </c>
      <c r="K17" s="99"/>
      <c r="L17" s="99"/>
      <c r="M17" s="99"/>
      <c r="N17" s="22"/>
      <c r="O17" s="99" t="str">
        <f>IF(AND(N17+BL17&gt;0,R18&gt;0),INDEX(AirResultsInfo,BL18+BM18+O18+R18,VLOOKUP($B17,AirResultsProjectInfo,2,0)),"")</f>
        <v/>
      </c>
      <c r="P17" s="99"/>
      <c r="Q17" s="99"/>
      <c r="R17" s="99"/>
      <c r="S17" s="22"/>
      <c r="T17" s="99" t="str">
        <f>IF(AND(S17+BQ17&gt;0,W18&gt;0),INDEX(AirResultsInfo,BQ18+BR18+T18+W18,VLOOKUP($B17,AirResultsProjectInfo,2,0)),"")</f>
        <v/>
      </c>
      <c r="U17" s="99"/>
      <c r="V17" s="99"/>
      <c r="W17" s="99"/>
      <c r="X17" s="22"/>
      <c r="Y17" s="99" t="str">
        <f>IF(AND(X17+BV17&gt;0,AB18&gt;0),INDEX(AirResultsInfo,BV18+BW18+Y18+AB18,VLOOKUP($B17,AirResultsProjectInfo,2,0)),"")</f>
        <v/>
      </c>
      <c r="Z17" s="99"/>
      <c r="AA17" s="99"/>
      <c r="AB17" s="99"/>
      <c r="AC17" s="22"/>
      <c r="AD17" s="99" t="str">
        <f>IF(AND(AC17+CA17&gt;0,AG18&gt;0),INDEX(AirResultsInfo,CA18+CB18+AD18+AG18,VLOOKUP($B17,AirResultsProjectInfo,2,0)),"")</f>
        <v/>
      </c>
      <c r="AE17" s="99"/>
      <c r="AF17" s="99"/>
      <c r="AG17" s="99"/>
      <c r="AH17" s="22"/>
      <c r="AI17" s="99" t="str">
        <f>IF(AND(AH17+CF17&gt;0,AL18&gt;0),INDEX(AirResultsInfo,CF18+CG18+AI18+AL18,VLOOKUP($B17,AirResultsProjectInfo,2,0)),"")</f>
        <v/>
      </c>
      <c r="AJ17" s="99"/>
      <c r="AK17" s="99"/>
      <c r="AL17" s="99"/>
      <c r="AM17" s="22"/>
      <c r="AN17" s="99" t="str">
        <f>IF(AND(AM17+CK17&gt;0,AQ18&gt;0),INDEX(AirResultsInfo,CK18+CL18+AN18+AQ18,VLOOKUP($B17,AirResultsProjectInfo,2,0)),"")</f>
        <v/>
      </c>
      <c r="AO17" s="99"/>
      <c r="AP17" s="99"/>
      <c r="AQ17" s="99"/>
      <c r="AR17" s="136" t="s">
        <v>25</v>
      </c>
      <c r="AS17" s="101"/>
      <c r="AV17" s="1">
        <v>1</v>
      </c>
      <c r="BB17" s="15">
        <f>IF(AX17&lt;0,AW18,0)</f>
        <v>0</v>
      </c>
      <c r="BC17" s="16">
        <f>IF(F18&lt;&gt;"",VLOOKUP(F18,TurnInfo,2,0),-1)</f>
        <v>-1</v>
      </c>
      <c r="BD17" s="16">
        <f>IF($AV17&gt;=1,-1*AY18+IF($AV17&gt;=2,AY$69+IF(AND(BC$68&gt;0,BC$68&lt;BC17),BD$69-AY$69,0),0),0)</f>
        <v>0</v>
      </c>
      <c r="BE17" s="16">
        <f>IF(ISERR(FIND("[",E17)),-1,FIND("[",E17))</f>
        <v>-1</v>
      </c>
      <c r="BF17" s="17">
        <f>IF(E17&lt;&gt;"",IF(AND(LEFT(E17,2)&lt;&gt;"--",LEFT(E17,1)&lt;&gt;"["),IF(LEFT(E17,2)="-2",2,1),0),0)</f>
        <v>0</v>
      </c>
      <c r="BG17" s="15">
        <f>IF(BC17&lt;0,BB17+D17+D18,0)</f>
        <v>0</v>
      </c>
      <c r="BH17" s="16">
        <f>IF(K18&lt;&gt;"",VLOOKUP(K18,TurnInfo,2,0),-1)</f>
        <v>-1</v>
      </c>
      <c r="BI17" s="16">
        <f>IF($AV17&gt;=1,-1*BD18+IF($AV17&gt;=2,BD$69+IF(AND(BH$68&gt;0,BH$68&lt;BH17),BI$69-BD$69,0),0),0)</f>
        <v>0</v>
      </c>
      <c r="BJ17" s="16">
        <f>IF(ISERR(FIND("[",J17)),-1,FIND("[",J17))</f>
        <v>-1</v>
      </c>
      <c r="BK17" s="17">
        <f>IF(J17&lt;&gt;"",IF(AND(LEFT(J17,2)&lt;&gt;"--",LEFT(J17,1)&lt;&gt;"["),IF(LEFT(J17,2)="-2",2,1),0),0)</f>
        <v>0</v>
      </c>
      <c r="BL17" s="15">
        <f>IF(BH17&lt;0,BG17+I17+I18,0)</f>
        <v>0</v>
      </c>
      <c r="BM17" s="16">
        <f>IF(P18&lt;&gt;"",VLOOKUP(P18,TurnInfo,2,0),-1)</f>
        <v>-1</v>
      </c>
      <c r="BN17" s="16">
        <f>IF($AV17&gt;=1,-1*BI18+IF($AV17&gt;=2,BI$69+IF(AND(BM$68&gt;0,BM$68&lt;BM17),BN$69-BI$69,0),0),0)</f>
        <v>0</v>
      </c>
      <c r="BO17" s="16">
        <f>IF(ISERR(FIND("[",O17)),-1,FIND("[",O17))</f>
        <v>-1</v>
      </c>
      <c r="BP17" s="17">
        <f>IF(O17&lt;&gt;"",IF(AND(LEFT(O17,2)&lt;&gt;"--",LEFT(O17,1)&lt;&gt;"["),IF(LEFT(O17,2)="-2",2,1),0),0)</f>
        <v>0</v>
      </c>
      <c r="BQ17" s="15">
        <f>IF(BM17&lt;0,BL17+N17+N18,0)</f>
        <v>0</v>
      </c>
      <c r="BR17" s="16">
        <f>IF(U18&lt;&gt;"",VLOOKUP(U18,TurnInfo,2,0),-1)</f>
        <v>-1</v>
      </c>
      <c r="BS17" s="16">
        <f>IF($AV17&gt;=1,-1*BN18+IF($AV17&gt;=2,BN$69+IF(AND(BR$68&gt;0,BR$68&lt;BR17),BS$69-BN$69,0),0),0)</f>
        <v>0</v>
      </c>
      <c r="BT17" s="16">
        <f>IF(ISERR(FIND("[",T17)),-1,FIND("[",T17))</f>
        <v>-1</v>
      </c>
      <c r="BU17" s="17">
        <f>IF(T17&lt;&gt;"",IF(AND(LEFT(T17,2)&lt;&gt;"--",LEFT(T17,1)&lt;&gt;"["),IF(LEFT(T17,2)="-2",2,1),0),0)</f>
        <v>0</v>
      </c>
      <c r="BV17" s="15">
        <f>IF(BR17&lt;0,BQ17+S17+S18,0)</f>
        <v>0</v>
      </c>
      <c r="BW17" s="16">
        <f>IF(Z18&lt;&gt;"",VLOOKUP(Z18,TurnInfo,2,0),-1)</f>
        <v>-1</v>
      </c>
      <c r="BX17" s="16">
        <f>IF($AV17&gt;=1,-1*BS18+IF($AV17&gt;=2,BS$69+IF(AND(BW$68&gt;0,BW$68&lt;BW17),BX$69-BS$69,0),0),0)</f>
        <v>0</v>
      </c>
      <c r="BY17" s="16">
        <f>IF(ISERR(FIND("[",Y17)),-1,FIND("[",Y17))</f>
        <v>-1</v>
      </c>
      <c r="BZ17" s="17">
        <f>IF(Y17&lt;&gt;"",IF(AND(LEFT(Y17,2)&lt;&gt;"--",LEFT(Y17,1)&lt;&gt;"["),IF(LEFT(Y17,2)="-2",2,1),0),0)</f>
        <v>0</v>
      </c>
      <c r="CA17" s="15">
        <f>IF(BW17&lt;0,BV17+X17+X18,0)</f>
        <v>0</v>
      </c>
      <c r="CB17" s="16">
        <f>IF(AE18&lt;&gt;"",VLOOKUP(AE18,TurnInfo,2,0),-1)</f>
        <v>-1</v>
      </c>
      <c r="CC17" s="16">
        <f>IF($AV17&gt;=1,-1*BX18+IF($AV17&gt;=2,BX$69+IF(AND(CB$68&gt;0,CB$68&lt;CB17),CC$69-BX$69,0),0),0)</f>
        <v>0</v>
      </c>
      <c r="CD17" s="16">
        <f>IF(ISERR(FIND("[",AD17)),-1,FIND("[",AD17))</f>
        <v>-1</v>
      </c>
      <c r="CE17" s="17">
        <f>IF(AD17&lt;&gt;"",IF(AND(LEFT(AD17,2)&lt;&gt;"--",LEFT(AD17,1)&lt;&gt;"["),IF(LEFT(AD17,2)="-2",2,1),0),0)</f>
        <v>0</v>
      </c>
      <c r="CF17" s="15">
        <f>IF(CB17&lt;0,CA17+AC17+AC18,0)</f>
        <v>0</v>
      </c>
      <c r="CG17" s="16">
        <f>IF(AJ18&lt;&gt;"",VLOOKUP(AJ18,TurnInfo,2,0),-1)</f>
        <v>-1</v>
      </c>
      <c r="CH17" s="16">
        <f>IF($AV17&gt;=1,-1*CC18+IF($AV17&gt;=2,CC$69+IF(AND(CG$68&gt;0,CG$68&lt;CG17),CH$69-CC$69,0),0),0)</f>
        <v>0</v>
      </c>
      <c r="CI17" s="16">
        <f>IF(ISERR(FIND("[",AI17)),-1,FIND("[",AI17))</f>
        <v>-1</v>
      </c>
      <c r="CJ17" s="17">
        <f>IF(AI17&lt;&gt;"",IF(AND(LEFT(AI17,2)&lt;&gt;"--",LEFT(AI17,1)&lt;&gt;"["),IF(LEFT(AI17,2)="-2",2,1),0),0)</f>
        <v>0</v>
      </c>
      <c r="CK17" s="15">
        <f>IF(CG17&lt;0,CF17+AH17+AH18,0)</f>
        <v>0</v>
      </c>
      <c r="CL17" s="16">
        <f>IF(AO18&lt;&gt;"",VLOOKUP(AO18,TurnInfo,2,0),-1)</f>
        <v>-1</v>
      </c>
      <c r="CM17" s="16">
        <f>IF($AV17&gt;=1,-1*CH18+IF($AV17&gt;=2,CH$69+IF(AND(CL$68&gt;0,CL$68&lt;CL17),CM$69-CH$69,0),0),0)</f>
        <v>0</v>
      </c>
      <c r="CN17" s="16">
        <f>IF(ISERR(FIND("[",AN17)),-1,FIND("[",AN17))</f>
        <v>-1</v>
      </c>
      <c r="CO17" s="17">
        <f>IF(AN17&lt;&gt;"",IF(AND(LEFT(AN17,2)&lt;&gt;"--",LEFT(AN17,1)&lt;&gt;"["),IF(LEFT(AN17,2)="-2",2,1),0),0)</f>
        <v>0</v>
      </c>
      <c r="CQ17" t="s">
        <v>39</v>
      </c>
    </row>
    <row r="18" spans="2:97" ht="12.75" customHeight="1" x14ac:dyDescent="0.2">
      <c r="B18" s="137"/>
      <c r="C18" s="104"/>
      <c r="D18" s="23"/>
      <c r="E18" s="24">
        <f>IF(D17+BB17&gt;0,BD17,0)</f>
        <v>0</v>
      </c>
      <c r="F18" s="102"/>
      <c r="G18" s="102"/>
      <c r="H18" s="25"/>
      <c r="I18" s="23"/>
      <c r="J18" s="24">
        <f>IF(I17+BG17&gt;0,BI17,0)</f>
        <v>0</v>
      </c>
      <c r="K18" s="102"/>
      <c r="L18" s="102"/>
      <c r="M18" s="25"/>
      <c r="N18" s="23"/>
      <c r="O18" s="24">
        <f>IF(N17+BL17&gt;0,BN17,0)</f>
        <v>0</v>
      </c>
      <c r="P18" s="102"/>
      <c r="Q18" s="102"/>
      <c r="R18" s="25"/>
      <c r="S18" s="23"/>
      <c r="T18" s="24">
        <f>IF(S17+BQ17&gt;0,BS17,0)</f>
        <v>0</v>
      </c>
      <c r="U18" s="102"/>
      <c r="V18" s="102"/>
      <c r="W18" s="25"/>
      <c r="X18" s="23"/>
      <c r="Y18" s="24">
        <f>IF(X17+BV17&gt;0,BX17,0)</f>
        <v>0</v>
      </c>
      <c r="Z18" s="102"/>
      <c r="AA18" s="102"/>
      <c r="AB18" s="25"/>
      <c r="AC18" s="23"/>
      <c r="AD18" s="24">
        <f>IF(AC17+CA17&gt;0,CC17,0)</f>
        <v>0</v>
      </c>
      <c r="AE18" s="102"/>
      <c r="AF18" s="102"/>
      <c r="AG18" s="25"/>
      <c r="AH18" s="23"/>
      <c r="AI18" s="24">
        <f>IF(AH17+CF17&gt;0,CH17,0)</f>
        <v>0</v>
      </c>
      <c r="AJ18" s="102"/>
      <c r="AK18" s="102"/>
      <c r="AL18" s="25"/>
      <c r="AM18" s="23"/>
      <c r="AN18" s="24">
        <f>IF(AM17+CK17&gt;0,CM17,0)</f>
        <v>0</v>
      </c>
      <c r="AO18" s="102"/>
      <c r="AP18" s="102"/>
      <c r="AQ18" s="25"/>
      <c r="AR18" s="136"/>
      <c r="AS18" s="101"/>
      <c r="BB18" s="15">
        <f>D17+D18+BB17+AZ18</f>
        <v>0</v>
      </c>
      <c r="BC18" s="16">
        <f>IF(AND(BD$7&gt;0,BD$7&lt;BC17),1,0)+BD$8</f>
        <v>0</v>
      </c>
      <c r="BD18" s="16">
        <f>AY18+BF17</f>
        <v>0</v>
      </c>
      <c r="BE18" s="16">
        <f>IF(BC17&gt;0,IF(BE17&gt;0,VALUE(MID(E17,BE17+1,FIND("]",E17)-BE17-1)),0),AZ18)</f>
        <v>0</v>
      </c>
      <c r="BF18" s="17">
        <f>BA18+IF(D17&gt;0,1,0)</f>
        <v>0</v>
      </c>
      <c r="BG18" s="15">
        <f>I17+I18+BG17+BE18</f>
        <v>0</v>
      </c>
      <c r="BH18" s="16">
        <f>IF(AND(BI$7&gt;0,BI$7&lt;BH17),1,0)+BI$8</f>
        <v>0</v>
      </c>
      <c r="BI18" s="16">
        <f>BD18+BK17</f>
        <v>0</v>
      </c>
      <c r="BJ18" s="16">
        <f>IF(BH17&gt;0,IF(BJ17&gt;0,VALUE(MID(J17,BJ17+1,FIND("]",J17)-BJ17-1)),0),BE18)</f>
        <v>0</v>
      </c>
      <c r="BK18" s="17">
        <f>BF18+IF(I17&gt;0,1,0)</f>
        <v>0</v>
      </c>
      <c r="BL18" s="15">
        <f>N17+N18+BL17+BJ18</f>
        <v>0</v>
      </c>
      <c r="BM18" s="16">
        <f>IF(AND(BN$7&gt;0,BN$7&lt;BM17),1,0)+BN$8</f>
        <v>0</v>
      </c>
      <c r="BN18" s="16">
        <f>BI18+BP17</f>
        <v>0</v>
      </c>
      <c r="BO18" s="16">
        <f>IF(BM17&gt;0,IF(BO17&gt;0,VALUE(MID(O17,BO17+1,FIND("]",O17)-BO17-1)),0),BJ18)</f>
        <v>0</v>
      </c>
      <c r="BP18" s="17">
        <f>BK18+IF(N17&gt;0,1,0)</f>
        <v>0</v>
      </c>
      <c r="BQ18" s="15">
        <f>S17+S18+BQ17+BO18</f>
        <v>0</v>
      </c>
      <c r="BR18" s="16">
        <f>IF(AND(BS$7&gt;0,BS$7&lt;BR17),1,0)+BS$8</f>
        <v>0</v>
      </c>
      <c r="BS18" s="16">
        <f>BN18+BU17</f>
        <v>0</v>
      </c>
      <c r="BT18" s="16">
        <f>IF(BR17&gt;0,IF(BT17&gt;0,VALUE(MID(T17,BT17+1,FIND("]",T17)-BT17-1)),0),BO18)</f>
        <v>0</v>
      </c>
      <c r="BU18" s="17">
        <f>BP18+IF(S17&gt;0,1,0)</f>
        <v>0</v>
      </c>
      <c r="BV18" s="15">
        <f>X17+X18+BV17+BT18</f>
        <v>0</v>
      </c>
      <c r="BW18" s="16">
        <f>IF(AND(BX$7&gt;0,BX$7&lt;BW17),1,0)+BX$8</f>
        <v>0</v>
      </c>
      <c r="BX18" s="16">
        <f>BS18+BZ17</f>
        <v>0</v>
      </c>
      <c r="BY18" s="16">
        <f>IF(BW17&gt;0,IF(BY17&gt;0,VALUE(MID(Y17,BY17+1,FIND("]",Y17)-BY17-1)),0),BT18)</f>
        <v>0</v>
      </c>
      <c r="BZ18" s="17">
        <f>BU18+IF(X17&gt;0,1,0)</f>
        <v>0</v>
      </c>
      <c r="CA18" s="15">
        <f>AC17+AC18+CA17+BY18</f>
        <v>0</v>
      </c>
      <c r="CB18" s="16">
        <f>IF(AND(CC$7&gt;0,CC$7&lt;CB17),1,0)+CC$8</f>
        <v>0</v>
      </c>
      <c r="CC18" s="16">
        <f>BX18+CE17</f>
        <v>0</v>
      </c>
      <c r="CD18" s="16">
        <f>IF(CB17&gt;0,IF(CD17&gt;0,VALUE(MID(AD17,CD17+1,FIND("]",AD17)-CD17-1)),0),BY18)</f>
        <v>0</v>
      </c>
      <c r="CE18" s="17">
        <f>BZ18+IF(AC17&gt;0,1,0)</f>
        <v>0</v>
      </c>
      <c r="CF18" s="15">
        <f>AH17+AH18+CF17+CD18</f>
        <v>0</v>
      </c>
      <c r="CG18" s="16">
        <f>IF(AND(CH$7&gt;0,CH$7&lt;CG17),1,0)+CH$8</f>
        <v>0</v>
      </c>
      <c r="CH18" s="16">
        <f>CC18+CJ17</f>
        <v>0</v>
      </c>
      <c r="CI18" s="16">
        <f>IF(CG17&gt;0,IF(CI17&gt;0,VALUE(MID(AI17,CI17+1,FIND("]",AI17)-CI17-1)),0),CD18)</f>
        <v>0</v>
      </c>
      <c r="CJ18" s="17">
        <f>CE18+IF(AH17&gt;0,1,0)</f>
        <v>0</v>
      </c>
      <c r="CK18" s="15">
        <f>AM17+AM18+CK17+CI18</f>
        <v>0</v>
      </c>
      <c r="CL18" s="16">
        <f>IF(AND(CM$7&gt;0,CM$7&lt;CL17),1,0)+CM$8</f>
        <v>0</v>
      </c>
      <c r="CM18" s="16">
        <f>CH18+CO17</f>
        <v>0</v>
      </c>
      <c r="CN18" s="16">
        <f>IF(CL17&gt;0,IF(CN17&gt;0,VALUE(MID(AN17,CN17+1,FIND("]",AN17)-CN17-1)),0),CI18)</f>
        <v>0</v>
      </c>
      <c r="CO18" s="17">
        <f>CJ18+IF(AM17&gt;0,1,0)</f>
        <v>0</v>
      </c>
      <c r="CQ18" t="s">
        <v>40</v>
      </c>
      <c r="CS18" t="s">
        <v>41</v>
      </c>
    </row>
    <row r="19" spans="2:97" ht="12.75" customHeight="1" x14ac:dyDescent="0.2">
      <c r="B19" s="96" t="s">
        <v>42</v>
      </c>
      <c r="C19" s="97" t="s">
        <v>43</v>
      </c>
      <c r="D19" s="98"/>
      <c r="E19" s="98"/>
      <c r="F19" s="98"/>
      <c r="G19" s="98"/>
      <c r="H19" s="98"/>
      <c r="I19" s="14"/>
      <c r="J19" s="93"/>
      <c r="K19" s="93"/>
      <c r="L19" s="93"/>
      <c r="M19" s="93"/>
      <c r="N19" s="14"/>
      <c r="O19" s="93"/>
      <c r="P19" s="93"/>
      <c r="Q19" s="93"/>
      <c r="R19" s="93"/>
      <c r="S19" s="14"/>
      <c r="T19" s="93"/>
      <c r="U19" s="93"/>
      <c r="V19" s="93"/>
      <c r="W19" s="93"/>
      <c r="X19" s="14"/>
      <c r="Y19" s="93"/>
      <c r="Z19" s="93"/>
      <c r="AA19" s="93"/>
      <c r="AB19" s="93"/>
      <c r="AC19" s="14"/>
      <c r="AD19" s="93"/>
      <c r="AE19" s="93"/>
      <c r="AF19" s="93"/>
      <c r="AG19" s="93"/>
      <c r="AH19" s="14"/>
      <c r="AI19" s="93"/>
      <c r="AJ19" s="93"/>
      <c r="AK19" s="93"/>
      <c r="AL19" s="93"/>
      <c r="AM19" s="14"/>
      <c r="AN19" s="93"/>
      <c r="AO19" s="93"/>
      <c r="AP19" s="93"/>
      <c r="AQ19" s="93"/>
      <c r="AR19" s="94"/>
      <c r="AS19" s="95"/>
    </row>
    <row r="20" spans="2:97" ht="12.75" customHeight="1" x14ac:dyDescent="0.2">
      <c r="B20" s="96"/>
      <c r="C20" s="97"/>
      <c r="D20" s="98"/>
      <c r="E20" s="98"/>
      <c r="F20" s="98"/>
      <c r="G20" s="98"/>
      <c r="H20" s="98"/>
      <c r="I20" s="19"/>
      <c r="J20" s="113"/>
      <c r="K20" s="113"/>
      <c r="L20" s="135"/>
      <c r="M20" s="135"/>
      <c r="N20" s="19"/>
      <c r="O20" s="113"/>
      <c r="P20" s="113"/>
      <c r="Q20" s="135"/>
      <c r="R20" s="135"/>
      <c r="S20" s="19"/>
      <c r="T20" s="113"/>
      <c r="U20" s="113"/>
      <c r="V20" s="135"/>
      <c r="W20" s="135"/>
      <c r="X20" s="19"/>
      <c r="Y20" s="113"/>
      <c r="Z20" s="113"/>
      <c r="AA20" s="135"/>
      <c r="AB20" s="135"/>
      <c r="AC20" s="19"/>
      <c r="AD20" s="113"/>
      <c r="AE20" s="113"/>
      <c r="AF20" s="135"/>
      <c r="AG20" s="135"/>
      <c r="AH20" s="19"/>
      <c r="AI20" s="113"/>
      <c r="AJ20" s="113"/>
      <c r="AK20" s="135"/>
      <c r="AL20" s="135"/>
      <c r="AM20" s="19"/>
      <c r="AN20" s="113"/>
      <c r="AO20" s="113"/>
      <c r="AP20" s="135"/>
      <c r="AQ20" s="135"/>
      <c r="AR20" s="94"/>
      <c r="AS20" s="95"/>
    </row>
    <row r="21" spans="2:97" ht="12.75" customHeight="1" x14ac:dyDescent="0.2">
      <c r="B21" s="90" t="s">
        <v>35</v>
      </c>
      <c r="C21" s="91" t="s">
        <v>43</v>
      </c>
      <c r="D21" s="92"/>
      <c r="E21" s="92"/>
      <c r="F21" s="92"/>
      <c r="G21" s="92"/>
      <c r="H21" s="92"/>
      <c r="I21" s="22"/>
      <c r="J21" s="81"/>
      <c r="K21" s="81"/>
      <c r="L21" s="81"/>
      <c r="M21" s="81"/>
      <c r="N21" s="22"/>
      <c r="O21" s="81"/>
      <c r="P21" s="81"/>
      <c r="Q21" s="81"/>
      <c r="R21" s="81"/>
      <c r="S21" s="22"/>
      <c r="T21" s="81"/>
      <c r="U21" s="81"/>
      <c r="V21" s="81"/>
      <c r="W21" s="81"/>
      <c r="X21" s="22"/>
      <c r="Y21" s="81"/>
      <c r="Z21" s="81"/>
      <c r="AA21" s="81"/>
      <c r="AB21" s="81"/>
      <c r="AC21" s="22"/>
      <c r="AD21" s="81"/>
      <c r="AE21" s="81"/>
      <c r="AF21" s="81"/>
      <c r="AG21" s="81"/>
      <c r="AH21" s="22"/>
      <c r="AI21" s="81"/>
      <c r="AJ21" s="81"/>
      <c r="AK21" s="81"/>
      <c r="AL21" s="81"/>
      <c r="AM21" s="22"/>
      <c r="AN21" s="81"/>
      <c r="AO21" s="81"/>
      <c r="AP21" s="81"/>
      <c r="AQ21" s="81"/>
      <c r="AR21" s="88"/>
      <c r="AS21" s="89"/>
    </row>
    <row r="22" spans="2:97" ht="12.75" customHeight="1" x14ac:dyDescent="0.2">
      <c r="B22" s="90"/>
      <c r="C22" s="91"/>
      <c r="D22" s="92"/>
      <c r="E22" s="92"/>
      <c r="F22" s="92"/>
      <c r="G22" s="92"/>
      <c r="H22" s="92"/>
      <c r="I22" s="19"/>
      <c r="J22" s="113"/>
      <c r="K22" s="113"/>
      <c r="L22" s="134"/>
      <c r="M22" s="134"/>
      <c r="N22" s="19"/>
      <c r="O22" s="113"/>
      <c r="P22" s="113"/>
      <c r="Q22" s="134"/>
      <c r="R22" s="134"/>
      <c r="S22" s="19"/>
      <c r="T22" s="113"/>
      <c r="U22" s="113"/>
      <c r="V22" s="134"/>
      <c r="W22" s="134"/>
      <c r="X22" s="19"/>
      <c r="Y22" s="113"/>
      <c r="Z22" s="113"/>
      <c r="AA22" s="134"/>
      <c r="AB22" s="134"/>
      <c r="AC22" s="19"/>
      <c r="AD22" s="113"/>
      <c r="AE22" s="113"/>
      <c r="AF22" s="134"/>
      <c r="AG22" s="134"/>
      <c r="AH22" s="19"/>
      <c r="AI22" s="113"/>
      <c r="AJ22" s="113"/>
      <c r="AK22" s="134"/>
      <c r="AL22" s="134"/>
      <c r="AM22" s="19"/>
      <c r="AN22" s="113"/>
      <c r="AO22" s="113"/>
      <c r="AP22" s="134"/>
      <c r="AQ22" s="134"/>
      <c r="AR22" s="88"/>
      <c r="AS22" s="89"/>
    </row>
    <row r="23" spans="2:97" ht="12.75" customHeight="1" x14ac:dyDescent="0.2">
      <c r="B23" s="90" t="s">
        <v>44</v>
      </c>
      <c r="C23" s="91" t="s">
        <v>45</v>
      </c>
      <c r="D23" s="92"/>
      <c r="E23" s="92"/>
      <c r="F23" s="92"/>
      <c r="G23" s="92"/>
      <c r="H23" s="92"/>
      <c r="I23" s="22"/>
      <c r="J23" s="81"/>
      <c r="K23" s="81"/>
      <c r="L23" s="81"/>
      <c r="M23" s="81"/>
      <c r="N23" s="22"/>
      <c r="O23" s="81"/>
      <c r="P23" s="81"/>
      <c r="Q23" s="81"/>
      <c r="R23" s="81"/>
      <c r="S23" s="22"/>
      <c r="T23" s="81"/>
      <c r="U23" s="81"/>
      <c r="V23" s="81"/>
      <c r="W23" s="81"/>
      <c r="X23" s="22"/>
      <c r="Y23" s="81"/>
      <c r="Z23" s="81"/>
      <c r="AA23" s="81"/>
      <c r="AB23" s="81"/>
      <c r="AC23" s="22"/>
      <c r="AD23" s="81"/>
      <c r="AE23" s="81"/>
      <c r="AF23" s="81"/>
      <c r="AG23" s="81"/>
      <c r="AH23" s="22"/>
      <c r="AI23" s="81"/>
      <c r="AJ23" s="81"/>
      <c r="AK23" s="81"/>
      <c r="AL23" s="81"/>
      <c r="AM23" s="22"/>
      <c r="AN23" s="81"/>
      <c r="AO23" s="81"/>
      <c r="AP23" s="81"/>
      <c r="AQ23" s="81"/>
      <c r="AR23" s="88"/>
      <c r="AS23" s="89"/>
    </row>
    <row r="24" spans="2:97" ht="12.75" customHeight="1" x14ac:dyDescent="0.2">
      <c r="B24" s="90"/>
      <c r="C24" s="91"/>
      <c r="D24" s="92"/>
      <c r="E24" s="92"/>
      <c r="F24" s="92"/>
      <c r="G24" s="92"/>
      <c r="H24" s="92"/>
      <c r="I24" s="19"/>
      <c r="J24" s="113"/>
      <c r="K24" s="113"/>
      <c r="L24" s="139"/>
      <c r="M24" s="139"/>
      <c r="N24" s="19"/>
      <c r="O24" s="113"/>
      <c r="P24" s="113"/>
      <c r="Q24" s="139"/>
      <c r="R24" s="139"/>
      <c r="S24" s="19"/>
      <c r="T24" s="113"/>
      <c r="U24" s="113"/>
      <c r="V24" s="139"/>
      <c r="W24" s="139"/>
      <c r="X24" s="19"/>
      <c r="Y24" s="113"/>
      <c r="Z24" s="113"/>
      <c r="AA24" s="139"/>
      <c r="AB24" s="139"/>
      <c r="AC24" s="19"/>
      <c r="AD24" s="113"/>
      <c r="AE24" s="113"/>
      <c r="AF24" s="139"/>
      <c r="AG24" s="139"/>
      <c r="AH24" s="19"/>
      <c r="AI24" s="113"/>
      <c r="AJ24" s="113"/>
      <c r="AK24" s="139"/>
      <c r="AL24" s="139"/>
      <c r="AM24" s="19"/>
      <c r="AN24" s="113"/>
      <c r="AO24" s="113"/>
      <c r="AP24" s="139"/>
      <c r="AQ24" s="139"/>
      <c r="AR24" s="88"/>
      <c r="AS24" s="89"/>
    </row>
    <row r="25" spans="2:97" ht="12.75" customHeight="1" x14ac:dyDescent="0.2">
      <c r="B25" s="85" t="s">
        <v>46</v>
      </c>
      <c r="C25" s="86" t="s">
        <v>47</v>
      </c>
      <c r="D25" s="87"/>
      <c r="E25" s="87"/>
      <c r="F25" s="87"/>
      <c r="G25" s="87"/>
      <c r="H25" s="87"/>
      <c r="I25" s="22"/>
      <c r="J25" s="141"/>
      <c r="K25" s="141"/>
      <c r="L25" s="141"/>
      <c r="M25" s="141"/>
      <c r="N25" s="22"/>
      <c r="O25" s="141"/>
      <c r="P25" s="141"/>
      <c r="Q25" s="141"/>
      <c r="R25" s="141"/>
      <c r="S25" s="22"/>
      <c r="T25" s="141"/>
      <c r="U25" s="141"/>
      <c r="V25" s="141"/>
      <c r="W25" s="141"/>
      <c r="X25" s="22"/>
      <c r="Y25" s="141"/>
      <c r="Z25" s="141"/>
      <c r="AA25" s="141"/>
      <c r="AB25" s="141"/>
      <c r="AC25" s="22"/>
      <c r="AD25" s="141"/>
      <c r="AE25" s="141"/>
      <c r="AF25" s="141"/>
      <c r="AG25" s="141"/>
      <c r="AH25" s="22"/>
      <c r="AI25" s="141"/>
      <c r="AJ25" s="141"/>
      <c r="AK25" s="141"/>
      <c r="AL25" s="141"/>
      <c r="AM25" s="22"/>
      <c r="AN25" s="141"/>
      <c r="AO25" s="141"/>
      <c r="AP25" s="141"/>
      <c r="AQ25" s="141"/>
      <c r="AR25" s="82"/>
      <c r="AS25" s="83"/>
    </row>
    <row r="26" spans="2:97" ht="12.75" customHeight="1" x14ac:dyDescent="0.2">
      <c r="B26" s="85"/>
      <c r="C26" s="86"/>
      <c r="D26" s="87"/>
      <c r="E26" s="87"/>
      <c r="F26" s="87"/>
      <c r="G26" s="87"/>
      <c r="H26" s="87"/>
      <c r="I26" s="19"/>
      <c r="J26" s="116"/>
      <c r="K26" s="116"/>
      <c r="L26" s="116"/>
      <c r="M26" s="116"/>
      <c r="N26" s="19"/>
      <c r="O26" s="116"/>
      <c r="P26" s="116"/>
      <c r="Q26" s="116"/>
      <c r="R26" s="116"/>
      <c r="S26" s="19"/>
      <c r="T26" s="116"/>
      <c r="U26" s="116"/>
      <c r="V26" s="116"/>
      <c r="W26" s="116"/>
      <c r="X26" s="19"/>
      <c r="Y26" s="116"/>
      <c r="Z26" s="116"/>
      <c r="AA26" s="116"/>
      <c r="AB26" s="116"/>
      <c r="AC26" s="19"/>
      <c r="AD26" s="116"/>
      <c r="AE26" s="116"/>
      <c r="AF26" s="116"/>
      <c r="AG26" s="116"/>
      <c r="AH26" s="19"/>
      <c r="AI26" s="116"/>
      <c r="AJ26" s="116"/>
      <c r="AK26" s="116"/>
      <c r="AL26" s="116"/>
      <c r="AM26" s="19"/>
      <c r="AN26" s="116"/>
      <c r="AO26" s="116"/>
      <c r="AP26" s="116"/>
      <c r="AQ26" s="116"/>
      <c r="AR26" s="82"/>
      <c r="AS26" s="83"/>
    </row>
    <row r="27" spans="2:97" ht="12.75" customHeight="1" x14ac:dyDescent="0.2">
      <c r="B27" s="79" t="s">
        <v>48</v>
      </c>
      <c r="C27" s="79"/>
      <c r="D27" s="80">
        <f>SUM(D7:D26)</f>
        <v>0</v>
      </c>
      <c r="E27" s="80"/>
      <c r="F27" s="80"/>
      <c r="G27" s="80"/>
      <c r="H27" s="80"/>
      <c r="I27" s="80">
        <f>SUM(I7:I26)</f>
        <v>0</v>
      </c>
      <c r="J27" s="80"/>
      <c r="K27" s="80"/>
      <c r="L27" s="80"/>
      <c r="M27" s="80"/>
      <c r="N27" s="80">
        <f>SUM(N7:N26)</f>
        <v>0</v>
      </c>
      <c r="O27" s="80"/>
      <c r="P27" s="80"/>
      <c r="Q27" s="80"/>
      <c r="R27" s="80"/>
      <c r="S27" s="80">
        <f>SUM(S7:S26)</f>
        <v>0</v>
      </c>
      <c r="T27" s="80"/>
      <c r="U27" s="80"/>
      <c r="V27" s="80"/>
      <c r="W27" s="80"/>
      <c r="X27" s="80">
        <f>SUM(X7:X26)</f>
        <v>0</v>
      </c>
      <c r="Y27" s="80"/>
      <c r="Z27" s="80"/>
      <c r="AA27" s="80"/>
      <c r="AB27" s="80"/>
      <c r="AC27" s="80">
        <f>SUM(AC7:AC26)</f>
        <v>0</v>
      </c>
      <c r="AD27" s="80"/>
      <c r="AE27" s="80"/>
      <c r="AF27" s="80"/>
      <c r="AG27" s="80"/>
      <c r="AH27" s="80">
        <f>SUM(AH7:AH26)</f>
        <v>0</v>
      </c>
      <c r="AI27" s="80"/>
      <c r="AJ27" s="80"/>
      <c r="AK27" s="80"/>
      <c r="AL27" s="80"/>
      <c r="AM27" s="80">
        <f>SUM(AM7:AM26)</f>
        <v>0</v>
      </c>
      <c r="AN27" s="80"/>
      <c r="AO27" s="80"/>
      <c r="AP27" s="80"/>
      <c r="AQ27" s="80"/>
      <c r="AR27" s="27"/>
      <c r="AS27" s="28"/>
      <c r="BB27" s="15">
        <f>IF(OR(D27&gt;ROUND((D$4+0.9)/2,0),SUMIF($B7:$B26,"",D7:D26)&lt;&gt;0),1,0)</f>
        <v>0</v>
      </c>
      <c r="BC27" s="16"/>
      <c r="BD27" s="16"/>
      <c r="BE27" s="16"/>
      <c r="BF27" s="17"/>
      <c r="BG27" s="15">
        <f>IF(OR(I27&gt;ROUND((I$4+0.9)/2,0),SUMIF($B7:$B26,"",I7:I26)&lt;&gt;0),1,0)</f>
        <v>0</v>
      </c>
      <c r="BH27" s="16"/>
      <c r="BI27" s="16"/>
      <c r="BJ27" s="16"/>
      <c r="BK27" s="17"/>
      <c r="BL27" s="15">
        <f>IF(OR(N27&gt;ROUND((N$4+0.9)/2,0),SUMIF($B7:$B26,"",N7:N26)&lt;&gt;0),1,0)</f>
        <v>0</v>
      </c>
      <c r="BM27" s="16"/>
      <c r="BN27" s="16"/>
      <c r="BO27" s="16"/>
      <c r="BP27" s="17"/>
      <c r="BQ27" s="15">
        <f>IF(OR(S27&gt;ROUND((S$4+0.9)/2,0),SUMIF($B7:$B26,"",S7:S26)&lt;&gt;0),1,0)</f>
        <v>0</v>
      </c>
      <c r="BR27" s="16"/>
      <c r="BS27" s="16"/>
      <c r="BT27" s="16"/>
      <c r="BU27" s="17"/>
      <c r="BV27" s="15">
        <f>IF(OR(X27&gt;ROUND((X$4+0.9)/2,0),SUMIF($B7:$B26,"",X7:X26)&lt;&gt;0),1,0)</f>
        <v>0</v>
      </c>
      <c r="BW27" s="16"/>
      <c r="BX27" s="16"/>
      <c r="BY27" s="16"/>
      <c r="BZ27" s="17"/>
      <c r="CA27" s="15">
        <f>IF(OR(AC27&gt;ROUND((AC$4+0.9)/2,0),SUMIF($B7:$B26,"",AC7:AC26)&lt;&gt;0),1,0)</f>
        <v>0</v>
      </c>
      <c r="CB27" s="16"/>
      <c r="CC27" s="16"/>
      <c r="CD27" s="16"/>
      <c r="CE27" s="17"/>
      <c r="CF27" s="15">
        <f>IF(OR(AH27&gt;ROUND((AH$4+0.9)/2,0),SUMIF($B7:$B26,"",AH7:AH26)&lt;&gt;0),1,0)</f>
        <v>0</v>
      </c>
      <c r="CG27" s="16"/>
      <c r="CH27" s="16"/>
      <c r="CI27" s="16"/>
      <c r="CJ27" s="17"/>
      <c r="CK27" s="15">
        <f>IF(OR(AM27&gt;ROUND((AM$4+0.9)/2,0),SUMIF($B7:$B26,"",AM7:AM26)&lt;&gt;0),1,0)</f>
        <v>0</v>
      </c>
      <c r="CL27" s="16"/>
      <c r="CM27" s="16"/>
      <c r="CN27" s="16"/>
      <c r="CO27" s="17"/>
    </row>
    <row r="28" spans="2:97" ht="12.75" customHeight="1" x14ac:dyDescent="0.2">
      <c r="B28" s="114" t="s">
        <v>49</v>
      </c>
      <c r="C28" s="115"/>
      <c r="D28" s="14"/>
      <c r="E28" s="111" t="str">
        <f>IF(AND(D28+BB28&gt;0,H29&gt;0),VLOOKUP(BB29+BC29+E29+H29,NavalResultsInfo,VLOOKUP($B28,NavalResultsProjectInfo,2,0)),"")</f>
        <v/>
      </c>
      <c r="F28" s="111"/>
      <c r="G28" s="111"/>
      <c r="H28" s="111"/>
      <c r="I28" s="14"/>
      <c r="J28" s="111" t="str">
        <f>IF(AND(I28+BG28&gt;0,M29&gt;0),VLOOKUP(BG29+BH29+J29+M29,NavalResultsInfo,VLOOKUP($B28,NavalResultsProjectInfo,2,0)),"")</f>
        <v/>
      </c>
      <c r="K28" s="111"/>
      <c r="L28" s="111"/>
      <c r="M28" s="111"/>
      <c r="N28" s="14"/>
      <c r="O28" s="111" t="str">
        <f>IF(AND(N28+BL28&gt;0,R29&gt;0),VLOOKUP(BL29+BM29+O29+R29,NavalResultsInfo,VLOOKUP($B28,NavalResultsProjectInfo,2,0)),"")</f>
        <v/>
      </c>
      <c r="P28" s="111"/>
      <c r="Q28" s="111"/>
      <c r="R28" s="111"/>
      <c r="S28" s="14"/>
      <c r="T28" s="111" t="str">
        <f>IF(AND(S28+BQ28&gt;0,W29&gt;0),VLOOKUP(BQ29+BR29+T29+W29,NavalResultsInfo,VLOOKUP($B28,NavalResultsProjectInfo,2,0)),"")</f>
        <v/>
      </c>
      <c r="U28" s="111"/>
      <c r="V28" s="111"/>
      <c r="W28" s="111"/>
      <c r="X28" s="14"/>
      <c r="Y28" s="111" t="str">
        <f>IF(AND(X28+BV28&gt;0,AB29&gt;0),VLOOKUP(BV29+BW29+Y29+AB29,NavalResultsInfo,VLOOKUP($B28,NavalResultsProjectInfo,2,0)),"")</f>
        <v/>
      </c>
      <c r="Z28" s="111"/>
      <c r="AA28" s="111"/>
      <c r="AB28" s="111"/>
      <c r="AC28" s="14"/>
      <c r="AD28" s="111" t="str">
        <f>IF(AND(AC28+CA28&gt;0,AG29&gt;0),VLOOKUP(CA29+CB29+AD29+AG29,NavalResultsInfo,VLOOKUP($B28,NavalResultsProjectInfo,2,0)),"")</f>
        <v/>
      </c>
      <c r="AE28" s="111"/>
      <c r="AF28" s="111"/>
      <c r="AG28" s="111"/>
      <c r="AH28" s="14"/>
      <c r="AI28" s="111" t="str">
        <f>IF(AND(AH28+CF28&gt;0,AL29&gt;0),VLOOKUP(CF29+CG29+AI29+AL29,NavalResultsInfo,VLOOKUP($B28,NavalResultsProjectInfo,2,0)),"")</f>
        <v/>
      </c>
      <c r="AJ28" s="111"/>
      <c r="AK28" s="111"/>
      <c r="AL28" s="111"/>
      <c r="AM28" s="14"/>
      <c r="AN28" s="111" t="str">
        <f>IF(AND(AM28+CK28&gt;0,AQ29&gt;0),VLOOKUP(CK29+CL29+AN29+AQ29,NavalResultsInfo,VLOOKUP($B28,NavalResultsProjectInfo,2,0)),"")</f>
        <v/>
      </c>
      <c r="AO28" s="111"/>
      <c r="AP28" s="111"/>
      <c r="AQ28" s="111"/>
      <c r="AR28" s="94" t="s">
        <v>12</v>
      </c>
      <c r="AS28" s="112"/>
      <c r="BB28" s="15">
        <f>IF(AX28&lt;0,AW29,0)</f>
        <v>0</v>
      </c>
      <c r="BC28" s="16">
        <f>IF(F29&lt;&gt;"",VLOOKUP(F29,TurnInfo,2,0),-1)</f>
        <v>-1</v>
      </c>
      <c r="BD28" s="16">
        <f>IF(AND(UPPER(LEFT(E28,1))="B",F29&lt;&gt;""),VLOOKUP(F29,TurnInfo,2,0),-1)</f>
        <v>-1</v>
      </c>
      <c r="BE28" s="16">
        <f>IF(ISERR(FIND("[",E28)),-1,FIND("[",E28))</f>
        <v>-1</v>
      </c>
      <c r="BF28" s="17">
        <f>IF(E28&lt;&gt;"",IF(AND(LEFT(E28,2)&lt;&gt;"--",LEFT(E28,1)&lt;&gt;"["),IF(LEFT(E28,2)="-2",2,1),0),0)</f>
        <v>0</v>
      </c>
      <c r="BG28" s="15">
        <f>IF(BC28&lt;0,BB28+D28+D29,0)</f>
        <v>0</v>
      </c>
      <c r="BH28" s="16">
        <f>IF(K29&lt;&gt;"",VLOOKUP(K29,TurnInfo,2,0),-1)</f>
        <v>-1</v>
      </c>
      <c r="BI28" s="16">
        <f>IF(AND(UPPER(LEFT(J28,1))="B",K29&lt;&gt;""),VLOOKUP(K29,TurnInfo,2,0),-1)</f>
        <v>-1</v>
      </c>
      <c r="BJ28" s="16">
        <f>IF(ISERR(FIND("[",J28)),-1,FIND("[",J28))</f>
        <v>-1</v>
      </c>
      <c r="BK28" s="17">
        <f>IF(J28&lt;&gt;"",IF(AND(LEFT(J28,2)&lt;&gt;"--",LEFT(J28,1)&lt;&gt;"["),IF(LEFT(J28,2)="-2",2,1),0),0)</f>
        <v>0</v>
      </c>
      <c r="BL28" s="15">
        <f>IF(BH28&lt;0,BG28+I28+I29,0)</f>
        <v>0</v>
      </c>
      <c r="BM28" s="16">
        <f>IF(P29&lt;&gt;"",VLOOKUP(P29,TurnInfo,2,0),-1)</f>
        <v>-1</v>
      </c>
      <c r="BN28" s="16">
        <f>IF(AND(UPPER(LEFT(O28,1))="B",P29&lt;&gt;""),VLOOKUP(P29,TurnInfo,2,0),-1)</f>
        <v>-1</v>
      </c>
      <c r="BO28" s="16">
        <f>IF(ISERR(FIND("[",O28)),-1,FIND("[",O28))</f>
        <v>-1</v>
      </c>
      <c r="BP28" s="17">
        <f>IF(O28&lt;&gt;"",IF(AND(LEFT(O28,2)&lt;&gt;"--",LEFT(O28,1)&lt;&gt;"["),IF(LEFT(O28,2)="-2",2,1),0),0)</f>
        <v>0</v>
      </c>
      <c r="BQ28" s="15">
        <f>IF(BM28&lt;0,BL28+N28+N29,0)</f>
        <v>0</v>
      </c>
      <c r="BR28" s="16">
        <f>IF(U29&lt;&gt;"",VLOOKUP(U29,TurnInfo,2,0),-1)</f>
        <v>-1</v>
      </c>
      <c r="BS28" s="16">
        <f>IF(AND(UPPER(LEFT(T28,1))="B",U29&lt;&gt;""),VLOOKUP(U29,TurnInfo,2,0),-1)</f>
        <v>-1</v>
      </c>
      <c r="BT28" s="16">
        <f>IF(ISERR(FIND("[",T28)),-1,FIND("[",T28))</f>
        <v>-1</v>
      </c>
      <c r="BU28" s="17">
        <f>IF(T28&lt;&gt;"",IF(AND(LEFT(T28,2)&lt;&gt;"--",LEFT(T28,1)&lt;&gt;"["),IF(LEFT(T28,2)="-2",2,1),0),0)</f>
        <v>0</v>
      </c>
      <c r="BV28" s="15">
        <f>IF(BR28&lt;0,BQ28+S28+S29,0)</f>
        <v>0</v>
      </c>
      <c r="BW28" s="16">
        <f>IF(Z29&lt;&gt;"",VLOOKUP(Z29,TurnInfo,2,0),-1)</f>
        <v>-1</v>
      </c>
      <c r="BX28" s="16">
        <f>IF(AND(UPPER(LEFT(Y28,1))="B",Z29&lt;&gt;""),VLOOKUP(Z29,TurnInfo,2,0),-1)</f>
        <v>-1</v>
      </c>
      <c r="BY28" s="16">
        <f>IF(ISERR(FIND("[",Y28)),-1,FIND("[",Y28))</f>
        <v>-1</v>
      </c>
      <c r="BZ28" s="17">
        <f>IF(Y28&lt;&gt;"",IF(AND(LEFT(Y28,2)&lt;&gt;"--",LEFT(Y28,1)&lt;&gt;"["),IF(LEFT(Y28,2)="-2",2,1),0),0)</f>
        <v>0</v>
      </c>
      <c r="CA28" s="15">
        <f>IF(BW28&lt;0,BV28+X28+X29,0)</f>
        <v>0</v>
      </c>
      <c r="CB28" s="16">
        <f>IF(AE29&lt;&gt;"",VLOOKUP(AE29,TurnInfo,2,0),-1)</f>
        <v>-1</v>
      </c>
      <c r="CC28" s="16">
        <f>IF(AND(UPPER(LEFT(AD28,1))="B",AE29&lt;&gt;""),VLOOKUP(AE29,TurnInfo,2,0),-1)</f>
        <v>-1</v>
      </c>
      <c r="CD28" s="16">
        <f>IF(ISERR(FIND("[",AD28)),-1,FIND("[",AD28))</f>
        <v>-1</v>
      </c>
      <c r="CE28" s="17">
        <f>IF(AD28&lt;&gt;"",IF(AND(LEFT(AD28,2)&lt;&gt;"--",LEFT(AD28,1)&lt;&gt;"["),IF(LEFT(AD28,2)="-2",2,1),0),0)</f>
        <v>0</v>
      </c>
      <c r="CF28" s="15">
        <f>IF(CB28&lt;0,CA28+AC28+AC29,0)</f>
        <v>0</v>
      </c>
      <c r="CG28" s="16">
        <f>IF(AJ29&lt;&gt;"",VLOOKUP(AJ29,TurnInfo,2,0),-1)</f>
        <v>-1</v>
      </c>
      <c r="CH28" s="16">
        <f>IF(AND(UPPER(LEFT(AI28,1))="B",AJ29&lt;&gt;""),VLOOKUP(AJ29,TurnInfo,2,0),-1)</f>
        <v>-1</v>
      </c>
      <c r="CI28" s="16">
        <f>IF(ISERR(FIND("[",AI28)),-1,FIND("[",AI28))</f>
        <v>-1</v>
      </c>
      <c r="CJ28" s="17">
        <f>IF(AI28&lt;&gt;"",IF(AND(LEFT(AI28,2)&lt;&gt;"--",LEFT(AI28,1)&lt;&gt;"["),IF(LEFT(AI28,2)="-2",2,1),0),0)</f>
        <v>0</v>
      </c>
      <c r="CK28" s="15">
        <f>IF(CG28&lt;0,CF28+AH28+AH29,0)</f>
        <v>0</v>
      </c>
      <c r="CL28" s="16">
        <f>IF(AO29&lt;&gt;"",VLOOKUP(AO29,TurnInfo,2,0),-1)</f>
        <v>-1</v>
      </c>
      <c r="CM28" s="16">
        <f>IF(AND(UPPER(LEFT(AN28,1))="B",AO29&lt;&gt;""),VLOOKUP(AO29,TurnInfo,2,0),-1)</f>
        <v>-1</v>
      </c>
      <c r="CN28" s="16">
        <f>IF(ISERR(FIND("[",AN28)),-1,FIND("[",AN28))</f>
        <v>-1</v>
      </c>
      <c r="CO28" s="17">
        <f>IF(AN28&lt;&gt;"",IF(AND(LEFT(AN28,2)&lt;&gt;"--",LEFT(AN28,1)&lt;&gt;"["),IF(LEFT(AN28,2)="-2",2,1),0),0)</f>
        <v>0</v>
      </c>
    </row>
    <row r="29" spans="2:97" ht="12.75" customHeight="1" x14ac:dyDescent="0.2">
      <c r="B29" s="114"/>
      <c r="C29" s="115"/>
      <c r="D29" s="19"/>
      <c r="E29" s="20"/>
      <c r="F29" s="113"/>
      <c r="G29" s="113"/>
      <c r="H29" s="21"/>
      <c r="I29" s="19"/>
      <c r="J29" s="20"/>
      <c r="K29" s="113"/>
      <c r="L29" s="113"/>
      <c r="M29" s="21"/>
      <c r="N29" s="19"/>
      <c r="O29" s="20"/>
      <c r="P29" s="113"/>
      <c r="Q29" s="113"/>
      <c r="R29" s="21"/>
      <c r="S29" s="19"/>
      <c r="T29" s="20"/>
      <c r="U29" s="113"/>
      <c r="V29" s="113"/>
      <c r="W29" s="21"/>
      <c r="X29" s="19"/>
      <c r="Y29" s="20"/>
      <c r="Z29" s="113"/>
      <c r="AA29" s="113"/>
      <c r="AB29" s="21"/>
      <c r="AC29" s="19"/>
      <c r="AD29" s="20"/>
      <c r="AE29" s="113"/>
      <c r="AF29" s="113"/>
      <c r="AG29" s="21"/>
      <c r="AH29" s="19"/>
      <c r="AI29" s="20"/>
      <c r="AJ29" s="113"/>
      <c r="AK29" s="113"/>
      <c r="AL29" s="21"/>
      <c r="AM29" s="19"/>
      <c r="AN29" s="20"/>
      <c r="AO29" s="113"/>
      <c r="AP29" s="113"/>
      <c r="AQ29" s="21"/>
      <c r="AR29" s="94"/>
      <c r="AS29" s="112"/>
      <c r="BB29" s="15">
        <f>D28+D29+BB28+AZ29</f>
        <v>0</v>
      </c>
      <c r="BC29" s="16"/>
      <c r="BD29" s="16">
        <f>IF(AY28&gt;0,1,0)+AY29</f>
        <v>0</v>
      </c>
      <c r="BE29" s="16">
        <f>IF(BC28&gt;0,IF(BE28&gt;0,VALUE(MID(E28,BE28+1,FIND("]",E28)-BE28-1)),0),AZ29)</f>
        <v>0</v>
      </c>
      <c r="BF29" s="17">
        <f>BA29+IF(D28&gt;0,1,0)</f>
        <v>0</v>
      </c>
      <c r="BG29" s="15">
        <f>I28+I29+BG28+BE29</f>
        <v>0</v>
      </c>
      <c r="BH29" s="16"/>
      <c r="BI29" s="16">
        <f>IF(BD28&gt;0,1,0)+BD29</f>
        <v>0</v>
      </c>
      <c r="BJ29" s="16">
        <f>IF(BH28&gt;0,IF(BJ28&gt;0,VALUE(MID(J28,BJ28+1,FIND("]",J28)-BJ28-1)),0),BE29)</f>
        <v>0</v>
      </c>
      <c r="BK29" s="17">
        <f>BF29+IF(I28&gt;0,1,0)</f>
        <v>0</v>
      </c>
      <c r="BL29" s="15">
        <f>N28+N29+BL28+BJ29</f>
        <v>0</v>
      </c>
      <c r="BM29" s="16"/>
      <c r="BN29" s="16">
        <f>IF(BI28&gt;0,1,0)+BI29</f>
        <v>0</v>
      </c>
      <c r="BO29" s="16">
        <f>IF(BM28&gt;0,IF(BO28&gt;0,VALUE(MID(O28,BO28+1,FIND("]",O28)-BO28-1)),0),BJ29)</f>
        <v>0</v>
      </c>
      <c r="BP29" s="17">
        <f>BK29+IF(N28&gt;0,1,0)</f>
        <v>0</v>
      </c>
      <c r="BQ29" s="15">
        <f>S28+S29+BQ28+BO29</f>
        <v>0</v>
      </c>
      <c r="BR29" s="16"/>
      <c r="BS29" s="16">
        <f>IF(BN28&gt;0,1,0)+BN29</f>
        <v>0</v>
      </c>
      <c r="BT29" s="16">
        <f>IF(BR28&gt;0,IF(BT28&gt;0,VALUE(MID(T28,BT28+1,FIND("]",T28)-BT28-1)),0),BO29)</f>
        <v>0</v>
      </c>
      <c r="BU29" s="17">
        <f>BP29+IF(S28&gt;0,1,0)</f>
        <v>0</v>
      </c>
      <c r="BV29" s="15">
        <f>X28+X29+BV28+BT29</f>
        <v>0</v>
      </c>
      <c r="BW29" s="16"/>
      <c r="BX29" s="16">
        <f>IF(BS28&gt;0,1,0)+BS29</f>
        <v>0</v>
      </c>
      <c r="BY29" s="16">
        <f>IF(BW28&gt;0,IF(BY28&gt;0,VALUE(MID(Y28,BY28+1,FIND("]",Y28)-BY28-1)),0),BT29)</f>
        <v>0</v>
      </c>
      <c r="BZ29" s="17">
        <f>BU29+IF(X28&gt;0,1,0)</f>
        <v>0</v>
      </c>
      <c r="CA29" s="15">
        <f>AC28+AC29+CA28+BY29</f>
        <v>0</v>
      </c>
      <c r="CB29" s="16"/>
      <c r="CC29" s="16">
        <f>IF(BX28&gt;0,1,0)+BX29</f>
        <v>0</v>
      </c>
      <c r="CD29" s="16">
        <f>IF(CB28&gt;0,IF(CD28&gt;0,VALUE(MID(AD28,CD28+1,FIND("]",AD28)-CD28-1)),0),BY29)</f>
        <v>0</v>
      </c>
      <c r="CE29" s="17">
        <f>BZ29+IF(AC28&gt;0,1,0)</f>
        <v>0</v>
      </c>
      <c r="CF29" s="15">
        <f>AH28+AH29+CF28+CD29</f>
        <v>0</v>
      </c>
      <c r="CG29" s="16"/>
      <c r="CH29" s="16">
        <f>IF(CC28&gt;0,1,0)+CC29</f>
        <v>0</v>
      </c>
      <c r="CI29" s="16">
        <f>IF(CG28&gt;0,IF(CI28&gt;0,VALUE(MID(AI28,CI28+1,FIND("]",AI28)-CI28-1)),0),CD29)</f>
        <v>0</v>
      </c>
      <c r="CJ29" s="17">
        <f>CE29+IF(AH28&gt;0,1,0)</f>
        <v>0</v>
      </c>
      <c r="CK29" s="15">
        <f>AM28+AM29+CK28+CI29</f>
        <v>0</v>
      </c>
      <c r="CL29" s="16"/>
      <c r="CM29" s="16">
        <f>IF(CH28&gt;0,1,0)+CH29</f>
        <v>0</v>
      </c>
      <c r="CN29" s="16">
        <f>IF(CL28&gt;0,IF(CN28&gt;0,VALUE(MID(AN28,CN28+1,FIND("]",AN28)-CN28-1)),0),CI29)</f>
        <v>0</v>
      </c>
      <c r="CO29" s="17">
        <f>CJ29+IF(AM28&gt;0,1,0)</f>
        <v>0</v>
      </c>
    </row>
    <row r="30" spans="2:97" ht="12.75" customHeight="1" x14ac:dyDescent="0.2">
      <c r="B30" s="90" t="s">
        <v>24</v>
      </c>
      <c r="C30" s="108"/>
      <c r="D30" s="22"/>
      <c r="E30" s="99" t="str">
        <f>IF(AND(D30+BB30&gt;0,H31&gt;0),VLOOKUP(BB31+BC31+E31+H31,NavalResultsInfo,VLOOKUP($B30,NavalResultsProjectInfo,2,0)),"")</f>
        <v/>
      </c>
      <c r="F30" s="99"/>
      <c r="G30" s="99"/>
      <c r="H30" s="99"/>
      <c r="I30" s="22"/>
      <c r="J30" s="99" t="str">
        <f>IF(AND(I30+BG30&gt;0,M31&gt;0),VLOOKUP(BG31+BH31+J31+M31,NavalResultsInfo,VLOOKUP($B30,NavalResultsProjectInfo,2,0)),"")</f>
        <v/>
      </c>
      <c r="K30" s="99"/>
      <c r="L30" s="99"/>
      <c r="M30" s="99"/>
      <c r="N30" s="22"/>
      <c r="O30" s="99" t="str">
        <f>IF(AND(N30+BL30&gt;0,R31&gt;0),VLOOKUP(BL31+BM31+O31+R31,NavalResultsInfo,VLOOKUP($B30,NavalResultsProjectInfo,2,0)),"")</f>
        <v/>
      </c>
      <c r="P30" s="99"/>
      <c r="Q30" s="99"/>
      <c r="R30" s="99"/>
      <c r="S30" s="22"/>
      <c r="T30" s="99" t="str">
        <f>IF(AND(S30+BQ30&gt;0,W31&gt;0),VLOOKUP(BQ31+BR31+T31+W31,NavalResultsInfo,VLOOKUP($B30,NavalResultsProjectInfo,2,0)),"")</f>
        <v/>
      </c>
      <c r="U30" s="99"/>
      <c r="V30" s="99"/>
      <c r="W30" s="99"/>
      <c r="X30" s="22"/>
      <c r="Y30" s="99" t="str">
        <f>IF(AND(X30+BV30&gt;0,AB31&gt;0),VLOOKUP(BV31+BW31+Y31+AB31,NavalResultsInfo,VLOOKUP($B30,NavalResultsProjectInfo,2,0)),"")</f>
        <v/>
      </c>
      <c r="Z30" s="99"/>
      <c r="AA30" s="99"/>
      <c r="AB30" s="99"/>
      <c r="AC30" s="22"/>
      <c r="AD30" s="99" t="str">
        <f>IF(AND(AC30+CA30&gt;0,AG31&gt;0),VLOOKUP(CA31+CB31+AD31+AG31,NavalResultsInfo,VLOOKUP($B30,NavalResultsProjectInfo,2,0)),"")</f>
        <v/>
      </c>
      <c r="AE30" s="99"/>
      <c r="AF30" s="99"/>
      <c r="AG30" s="99"/>
      <c r="AH30" s="22"/>
      <c r="AI30" s="99" t="str">
        <f>IF(AND(AH30+CF30&gt;0,AL31&gt;0),VLOOKUP(CF31+CG31+AI31+AL31,NavalResultsInfo,VLOOKUP($B30,NavalResultsProjectInfo,2,0)),"")</f>
        <v/>
      </c>
      <c r="AJ30" s="99"/>
      <c r="AK30" s="99"/>
      <c r="AL30" s="99"/>
      <c r="AM30" s="22"/>
      <c r="AN30" s="99" t="str">
        <f>IF(AND(AM30+CK30&gt;0,AQ31&gt;0),VLOOKUP(CK31+CL31+AN31+AQ31,NavalResultsInfo,VLOOKUP($B30,NavalResultsProjectInfo,2,0)),"")</f>
        <v/>
      </c>
      <c r="AO30" s="99"/>
      <c r="AP30" s="99"/>
      <c r="AQ30" s="99"/>
      <c r="AR30" s="105" t="s">
        <v>25</v>
      </c>
      <c r="AS30" s="106"/>
      <c r="AV30" s="1">
        <v>1</v>
      </c>
      <c r="BB30" s="15">
        <f>IF(AX30&lt;0,AW31,0)</f>
        <v>0</v>
      </c>
      <c r="BC30" s="16">
        <f>IF(F31&lt;&gt;"",VLOOKUP(F31,TurnInfo,2,0),-1)</f>
        <v>-1</v>
      </c>
      <c r="BD30" s="16">
        <f>IF($AV30&gt;=1,-1*AY31+IF($AV30&gt;=2,AY$69+IF(AND(BC$68&gt;0,BC$68&lt;BC30),BD$69-AY$69,0),0),0)</f>
        <v>-2</v>
      </c>
      <c r="BE30" s="16">
        <f>IF(ISERR(FIND("[",E30)),-1,FIND("[",E30))</f>
        <v>-1</v>
      </c>
      <c r="BF30" s="17">
        <f>IF(E30&lt;&gt;"",IF(AND(LEFT(E30,2)&lt;&gt;"--",LEFT(E30,1)&lt;&gt;"["),IF(LEFT(E30,2)="-2",2,1),0),0)</f>
        <v>0</v>
      </c>
      <c r="BG30" s="15">
        <f>IF(BC30&lt;0,BB30+D30+D31,0)</f>
        <v>0</v>
      </c>
      <c r="BH30" s="16">
        <f>IF(K31&lt;&gt;"",VLOOKUP(K31,TurnInfo,2,0),-1)</f>
        <v>-1</v>
      </c>
      <c r="BI30" s="16">
        <f>IF($AV30&gt;=1,-1*BD31+IF($AV30&gt;=2,BD$69+IF(AND(BH$68&gt;0,BH$68&lt;BH30),BI$69-BD$69,0),0),0)</f>
        <v>-2</v>
      </c>
      <c r="BJ30" s="16">
        <f>IF(ISERR(FIND("[",J30)),-1,FIND("[",J30))</f>
        <v>-1</v>
      </c>
      <c r="BK30" s="17">
        <f>IF(J30&lt;&gt;"",IF(AND(LEFT(J30,2)&lt;&gt;"--",LEFT(J30,1)&lt;&gt;"["),IF(LEFT(J30,2)="-2",2,1),0),0)</f>
        <v>0</v>
      </c>
      <c r="BL30" s="15">
        <f>IF(BH30&lt;0,BG30+I30+I31,0)</f>
        <v>0</v>
      </c>
      <c r="BM30" s="16">
        <f>IF(P31&lt;&gt;"",VLOOKUP(P31,TurnInfo,2,0),-1)</f>
        <v>-1</v>
      </c>
      <c r="BN30" s="16">
        <f>IF($AV30&gt;=1,-1*BI31+IF($AV30&gt;=2,BI$69+IF(AND(BM$68&gt;0,BM$68&lt;BM30),BN$69-BI$69,0),0),0)</f>
        <v>-2</v>
      </c>
      <c r="BO30" s="16">
        <f>IF(ISERR(FIND("[",O30)),-1,FIND("[",O30))</f>
        <v>-1</v>
      </c>
      <c r="BP30" s="17">
        <f>IF(O30&lt;&gt;"",IF(AND(LEFT(O30,2)&lt;&gt;"--",LEFT(O30,1)&lt;&gt;"["),IF(LEFT(O30,2)="-2",2,1),0),0)</f>
        <v>0</v>
      </c>
      <c r="BQ30" s="15">
        <f>IF(BM30&lt;0,BL30+N30+N31,0)</f>
        <v>0</v>
      </c>
      <c r="BR30" s="16">
        <f>IF(U31&lt;&gt;"",VLOOKUP(U31,TurnInfo,2,0),-1)</f>
        <v>-1</v>
      </c>
      <c r="BS30" s="16">
        <f>IF($AV30&gt;=1,-1*BN31+IF($AV30&gt;=2,BN$69+IF(AND(BR$68&gt;0,BR$68&lt;BR30),BS$69-BN$69,0),0),0)</f>
        <v>-2</v>
      </c>
      <c r="BT30" s="16">
        <f>IF(ISERR(FIND("[",T30)),-1,FIND("[",T30))</f>
        <v>-1</v>
      </c>
      <c r="BU30" s="17">
        <f>IF(T30&lt;&gt;"",IF(AND(LEFT(T30,2)&lt;&gt;"--",LEFT(T30,1)&lt;&gt;"["),IF(LEFT(T30,2)="-2",2,1),0),0)</f>
        <v>0</v>
      </c>
      <c r="BV30" s="15">
        <f>IF(BR30&lt;0,BQ30+S30+S31,0)</f>
        <v>0</v>
      </c>
      <c r="BW30" s="16">
        <f>IF(Z31&lt;&gt;"",VLOOKUP(Z31,TurnInfo,2,0),-1)</f>
        <v>-1</v>
      </c>
      <c r="BX30" s="16">
        <f>IF($AV30&gt;=1,-1*BS31+IF($AV30&gt;=2,BS$69+IF(AND(BW$68&gt;0,BW$68&lt;BW30),BX$69-BS$69,0),0),0)</f>
        <v>-2</v>
      </c>
      <c r="BY30" s="16">
        <f>IF(ISERR(FIND("[",Y30)),-1,FIND("[",Y30))</f>
        <v>-1</v>
      </c>
      <c r="BZ30" s="17">
        <f>IF(Y30&lt;&gt;"",IF(AND(LEFT(Y30,2)&lt;&gt;"--",LEFT(Y30,1)&lt;&gt;"["),IF(LEFT(Y30,2)="-2",2,1),0),0)</f>
        <v>0</v>
      </c>
      <c r="CA30" s="15">
        <f>IF(BW30&lt;0,BV30+X30+X31,0)</f>
        <v>0</v>
      </c>
      <c r="CB30" s="16">
        <f>IF(AE31&lt;&gt;"",VLOOKUP(AE31,TurnInfo,2,0),-1)</f>
        <v>-1</v>
      </c>
      <c r="CC30" s="16">
        <f>IF($AV30&gt;=1,-1*BX31+IF($AV30&gt;=2,BX$69+IF(AND(CB$68&gt;0,CB$68&lt;CB30),CC$69-BX$69,0),0),0)</f>
        <v>-2</v>
      </c>
      <c r="CD30" s="16">
        <f>IF(ISERR(FIND("[",AD30)),-1,FIND("[",AD30))</f>
        <v>-1</v>
      </c>
      <c r="CE30" s="17">
        <f>IF(AD30&lt;&gt;"",IF(AND(LEFT(AD30,2)&lt;&gt;"--",LEFT(AD30,1)&lt;&gt;"["),IF(LEFT(AD30,2)="-2",2,1),0),0)</f>
        <v>0</v>
      </c>
      <c r="CF30" s="15">
        <f>IF(CB30&lt;0,CA30+AC30+AC31,0)</f>
        <v>0</v>
      </c>
      <c r="CG30" s="16">
        <f>IF(AJ31&lt;&gt;"",VLOOKUP(AJ31,TurnInfo,2,0),-1)</f>
        <v>-1</v>
      </c>
      <c r="CH30" s="16">
        <f>IF($AV30&gt;=1,-1*CC31+IF($AV30&gt;=2,CC$69+IF(AND(CG$68&gt;0,CG$68&lt;CG30),CH$69-CC$69,0),0),0)</f>
        <v>-2</v>
      </c>
      <c r="CI30" s="16">
        <f>IF(ISERR(FIND("[",AI30)),-1,FIND("[",AI30))</f>
        <v>-1</v>
      </c>
      <c r="CJ30" s="17">
        <f>IF(AI30&lt;&gt;"",IF(AND(LEFT(AI30,2)&lt;&gt;"--",LEFT(AI30,1)&lt;&gt;"["),IF(LEFT(AI30,2)="-2",2,1),0),0)</f>
        <v>0</v>
      </c>
      <c r="CK30" s="15">
        <f>IF(CG30&lt;0,CF30+AH30+AH31,0)</f>
        <v>0</v>
      </c>
      <c r="CL30" s="16">
        <f>IF(AO31&lt;&gt;"",VLOOKUP(AO31,TurnInfo,2,0),-1)</f>
        <v>-1</v>
      </c>
      <c r="CM30" s="16">
        <f>IF($AV30&gt;=1,-1*CH31+IF($AV30&gt;=2,CH$69+IF(AND(CL$68&gt;0,CL$68&lt;CL30),CM$69-CH$69,0),0),0)</f>
        <v>-2</v>
      </c>
      <c r="CN30" s="16">
        <f>IF(ISERR(FIND("[",AN30)),-1,FIND("[",AN30))</f>
        <v>-1</v>
      </c>
      <c r="CO30" s="17">
        <f>IF(AN30&lt;&gt;"",IF(AND(LEFT(AN30,2)&lt;&gt;"--",LEFT(AN30,1)&lt;&gt;"["),IF(LEFT(AN30,2)="-2",2,1),0),0)</f>
        <v>0</v>
      </c>
    </row>
    <row r="31" spans="2:97" ht="12.75" customHeight="1" x14ac:dyDescent="0.2">
      <c r="B31" s="90"/>
      <c r="C31" s="108"/>
      <c r="D31" s="23"/>
      <c r="E31" s="24">
        <f>IF(D30+BB30&gt;0,BD30,0)</f>
        <v>0</v>
      </c>
      <c r="F31" s="102"/>
      <c r="G31" s="102"/>
      <c r="H31" s="25"/>
      <c r="I31" s="23"/>
      <c r="J31" s="24">
        <f>IF(I30+BG30&gt;0,BI30,0)</f>
        <v>0</v>
      </c>
      <c r="K31" s="102"/>
      <c r="L31" s="102"/>
      <c r="M31" s="25"/>
      <c r="N31" s="23"/>
      <c r="O31" s="24">
        <f>IF(N30+BL30&gt;0,BN30,0)</f>
        <v>0</v>
      </c>
      <c r="P31" s="102"/>
      <c r="Q31" s="102"/>
      <c r="R31" s="25"/>
      <c r="S31" s="23"/>
      <c r="T31" s="24">
        <f>IF(S30+BQ30&gt;0,BS30,0)</f>
        <v>0</v>
      </c>
      <c r="U31" s="102"/>
      <c r="V31" s="102"/>
      <c r="W31" s="25"/>
      <c r="X31" s="23"/>
      <c r="Y31" s="24">
        <f>IF(X30+BV30&gt;0,BX30,0)</f>
        <v>0</v>
      </c>
      <c r="Z31" s="102"/>
      <c r="AA31" s="102"/>
      <c r="AB31" s="25"/>
      <c r="AC31" s="23"/>
      <c r="AD31" s="24">
        <f>IF(AC30+CA30&gt;0,CC30,0)</f>
        <v>0</v>
      </c>
      <c r="AE31" s="102"/>
      <c r="AF31" s="102"/>
      <c r="AG31" s="25"/>
      <c r="AH31" s="23"/>
      <c r="AI31" s="24">
        <f>IF(AH30+CF30&gt;0,CH30,0)</f>
        <v>0</v>
      </c>
      <c r="AJ31" s="102"/>
      <c r="AK31" s="102"/>
      <c r="AL31" s="25"/>
      <c r="AM31" s="23"/>
      <c r="AN31" s="24">
        <f>IF(AM30+CK30&gt;0,CM30,0)</f>
        <v>0</v>
      </c>
      <c r="AO31" s="102"/>
      <c r="AP31" s="102"/>
      <c r="AQ31" s="25"/>
      <c r="AR31" s="105"/>
      <c r="AS31" s="106"/>
      <c r="AY31" s="1">
        <v>2</v>
      </c>
      <c r="BB31" s="15">
        <f>D30+D31+BB30+AZ31</f>
        <v>0</v>
      </c>
      <c r="BC31" s="16">
        <f>IF(AND(BD$28&gt;0,BD$28&lt;BC30),1,0)+BD$29</f>
        <v>0</v>
      </c>
      <c r="BD31" s="16">
        <f>AY31+BF30</f>
        <v>2</v>
      </c>
      <c r="BE31" s="16">
        <f>IF(BC30&gt;0,IF(BE30&gt;0,VALUE(MID(E30,BE30+1,FIND("]",E30)-BE30-1)),0),AZ31)</f>
        <v>0</v>
      </c>
      <c r="BF31" s="17">
        <f>BA31+IF(D30&gt;0,1,0)</f>
        <v>0</v>
      </c>
      <c r="BG31" s="15">
        <f>I30+I31+BG30+BE31</f>
        <v>0</v>
      </c>
      <c r="BH31" s="16">
        <f>IF(AND(BI$28&gt;0,BI$28&lt;BH30),1,0)+BI$29</f>
        <v>0</v>
      </c>
      <c r="BI31" s="16">
        <f>BD31+BK30</f>
        <v>2</v>
      </c>
      <c r="BJ31" s="16">
        <f>IF(BH30&gt;0,IF(BJ30&gt;0,VALUE(MID(J30,BJ30+1,FIND("]",J30)-BJ30-1)),0),BE31)</f>
        <v>0</v>
      </c>
      <c r="BK31" s="17">
        <f>BF31+IF(I30&gt;0,1,0)</f>
        <v>0</v>
      </c>
      <c r="BL31" s="15">
        <f>N30+N31+BL30+BJ31</f>
        <v>0</v>
      </c>
      <c r="BM31" s="16">
        <f>IF(AND(BN$28&gt;0,BN$28&lt;BM30),1,0)+BN$29</f>
        <v>0</v>
      </c>
      <c r="BN31" s="16">
        <f>BI31+BP30</f>
        <v>2</v>
      </c>
      <c r="BO31" s="16">
        <f>IF(BM30&gt;0,IF(BO30&gt;0,VALUE(MID(O30,BO30+1,FIND("]",O30)-BO30-1)),0),BJ31)</f>
        <v>0</v>
      </c>
      <c r="BP31" s="17">
        <f>BK31+IF(N30&gt;0,1,0)</f>
        <v>0</v>
      </c>
      <c r="BQ31" s="15">
        <f>S30+S31+BQ30+BO31</f>
        <v>0</v>
      </c>
      <c r="BR31" s="16">
        <f>IF(AND(BS$28&gt;0,BS$28&lt;BR30),1,0)+BS$29</f>
        <v>0</v>
      </c>
      <c r="BS31" s="16">
        <f>BN31+BU30</f>
        <v>2</v>
      </c>
      <c r="BT31" s="16">
        <f>IF(BR30&gt;0,IF(BT30&gt;0,VALUE(MID(T30,BT30+1,FIND("]",T30)-BT30-1)),0),BO31)</f>
        <v>0</v>
      </c>
      <c r="BU31" s="17">
        <f>BP31+IF(S30&gt;0,1,0)</f>
        <v>0</v>
      </c>
      <c r="BV31" s="15">
        <f>X30+X31+BV30+BT31</f>
        <v>0</v>
      </c>
      <c r="BW31" s="16">
        <f>IF(AND(BX$28&gt;0,BX$28&lt;BW30),1,0)+BX$29</f>
        <v>0</v>
      </c>
      <c r="BX31" s="16">
        <f>BS31+BZ30</f>
        <v>2</v>
      </c>
      <c r="BY31" s="16">
        <f>IF(BW30&gt;0,IF(BY30&gt;0,VALUE(MID(Y30,BY30+1,FIND("]",Y30)-BY30-1)),0),BT31)</f>
        <v>0</v>
      </c>
      <c r="BZ31" s="17">
        <f>BU31+IF(X30&gt;0,1,0)</f>
        <v>0</v>
      </c>
      <c r="CA31" s="15">
        <f>AC30+AC31+CA30+BY31</f>
        <v>0</v>
      </c>
      <c r="CB31" s="16">
        <f>IF(AND(CC$28&gt;0,CC$28&lt;CB30),1,0)+CC$29</f>
        <v>0</v>
      </c>
      <c r="CC31" s="16">
        <f>BX31+CE30</f>
        <v>2</v>
      </c>
      <c r="CD31" s="16">
        <f>IF(CB30&gt;0,IF(CD30&gt;0,VALUE(MID(AD30,CD30+1,FIND("]",AD30)-CD30-1)),0),BY31)</f>
        <v>0</v>
      </c>
      <c r="CE31" s="17">
        <f>BZ31+IF(AC30&gt;0,1,0)</f>
        <v>0</v>
      </c>
      <c r="CF31" s="15">
        <f>AH30+AH31+CF30+CD31</f>
        <v>0</v>
      </c>
      <c r="CG31" s="16">
        <f>IF(AND(CH$28&gt;0,CH$28&lt;CG30),1,0)+CH$29</f>
        <v>0</v>
      </c>
      <c r="CH31" s="16">
        <f>CC31+CJ30</f>
        <v>2</v>
      </c>
      <c r="CI31" s="16">
        <f>IF(CG30&gt;0,IF(CI30&gt;0,VALUE(MID(AI30,CI30+1,FIND("]",AI30)-CI30-1)),0),CD31)</f>
        <v>0</v>
      </c>
      <c r="CJ31" s="17">
        <f>CE31+IF(AH30&gt;0,1,0)</f>
        <v>0</v>
      </c>
      <c r="CK31" s="15">
        <f>AM30+AM31+CK30+CI31</f>
        <v>0</v>
      </c>
      <c r="CL31" s="16">
        <f>IF(AND(CM$28&gt;0,CM$28&lt;CL30),1,0)+CM$29</f>
        <v>0</v>
      </c>
      <c r="CM31" s="16">
        <f>CH31+CO30</f>
        <v>2</v>
      </c>
      <c r="CN31" s="16">
        <f>IF(CL30&gt;0,IF(CN30&gt;0,VALUE(MID(AN30,CN30+1,FIND("]",AN30)-CN30-1)),0),CI31)</f>
        <v>0</v>
      </c>
      <c r="CO31" s="17">
        <f>CJ31+IF(AM30&gt;0,1,0)</f>
        <v>0</v>
      </c>
    </row>
    <row r="32" spans="2:97" ht="12.75" customHeight="1" x14ac:dyDescent="0.2">
      <c r="B32" s="128" t="s">
        <v>50</v>
      </c>
      <c r="C32" s="110"/>
      <c r="D32" s="22"/>
      <c r="E32" s="99" t="str">
        <f>IF(AND(D32+BB32&gt;0,H33&gt;0),VLOOKUP(BB33+BC33+E33+H33,NavalResultsInfo,VLOOKUP($B32,NavalResultsProjectInfo,2,0)),"")</f>
        <v/>
      </c>
      <c r="F32" s="99"/>
      <c r="G32" s="99"/>
      <c r="H32" s="99"/>
      <c r="I32" s="22"/>
      <c r="J32" s="99" t="str">
        <f>IF(AND(I32+BG32&gt;0,M33&gt;0),VLOOKUP(BG33+BH33+J33+M33,NavalResultsInfo,VLOOKUP($B32,NavalResultsProjectInfo,2,0)),"")</f>
        <v/>
      </c>
      <c r="K32" s="99"/>
      <c r="L32" s="99"/>
      <c r="M32" s="99"/>
      <c r="N32" s="22"/>
      <c r="O32" s="99" t="str">
        <f>IF(AND(N32+BL32&gt;0,R33&gt;0),VLOOKUP(BL33+BM33+O33+R33,NavalResultsInfo,VLOOKUP($B32,NavalResultsProjectInfo,2,0)),"")</f>
        <v/>
      </c>
      <c r="P32" s="99"/>
      <c r="Q32" s="99"/>
      <c r="R32" s="99"/>
      <c r="S32" s="22"/>
      <c r="T32" s="99" t="str">
        <f>IF(AND(S32+BQ32&gt;0,W33&gt;0),VLOOKUP(BQ33+BR33+T33+W33,NavalResultsInfo,VLOOKUP($B32,NavalResultsProjectInfo,2,0)),"")</f>
        <v/>
      </c>
      <c r="U32" s="99"/>
      <c r="V32" s="99"/>
      <c r="W32" s="99"/>
      <c r="X32" s="22"/>
      <c r="Y32" s="99" t="str">
        <f>IF(AND(X32+BV32&gt;0,AB33&gt;0),VLOOKUP(BV33+BW33+Y33+AB33,NavalResultsInfo,VLOOKUP($B32,NavalResultsProjectInfo,2,0)),"")</f>
        <v/>
      </c>
      <c r="Z32" s="99"/>
      <c r="AA32" s="99"/>
      <c r="AB32" s="99"/>
      <c r="AC32" s="22"/>
      <c r="AD32" s="99" t="str">
        <f>IF(AND(AC32+CA32&gt;0,AG33&gt;0),VLOOKUP(CA33+CB33+AD33+AG33,NavalResultsInfo,VLOOKUP($B32,NavalResultsProjectInfo,2,0)),"")</f>
        <v/>
      </c>
      <c r="AE32" s="99"/>
      <c r="AF32" s="99"/>
      <c r="AG32" s="99"/>
      <c r="AH32" s="22"/>
      <c r="AI32" s="99" t="str">
        <f>IF(AND(AH32+CF32&gt;0,AL33&gt;0),VLOOKUP(CF33+CG33+AI33+AL33,NavalResultsInfo,VLOOKUP($B32,NavalResultsProjectInfo,2,0)),"")</f>
        <v/>
      </c>
      <c r="AJ32" s="99"/>
      <c r="AK32" s="99"/>
      <c r="AL32" s="99"/>
      <c r="AM32" s="22"/>
      <c r="AN32" s="99" t="str">
        <f>IF(AND(AM32+CK32&gt;0,AQ33&gt;0),VLOOKUP(CK33+CL33+AN33+AQ33,NavalResultsInfo,VLOOKUP($B32,NavalResultsProjectInfo,2,0)),"")</f>
        <v/>
      </c>
      <c r="AO32" s="99"/>
      <c r="AP32" s="99"/>
      <c r="AQ32" s="99"/>
      <c r="AR32" s="88" t="s">
        <v>51</v>
      </c>
      <c r="AS32" s="89" t="s">
        <v>12</v>
      </c>
      <c r="AV32" s="1">
        <v>2</v>
      </c>
      <c r="BB32" s="15">
        <f>IF(AX32&lt;0,AW33,0)</f>
        <v>0</v>
      </c>
      <c r="BC32" s="16">
        <f>IF(F33&lt;&gt;"",VLOOKUP(F33,TurnInfo,2,0),-1)</f>
        <v>-1</v>
      </c>
      <c r="BD32" s="16">
        <f>IF($AV32&gt;=1,-1*AY33+IF($AV32&gt;=2,AY$69+IF(AND(BC$68&gt;0,BC$68&lt;BC32),BD$69-AY$69,0),0),0)</f>
        <v>0</v>
      </c>
      <c r="BE32" s="16">
        <f>IF(ISERR(FIND("[",E32)),-1,FIND("[",E32))</f>
        <v>-1</v>
      </c>
      <c r="BF32" s="17">
        <f>IF(E32&lt;&gt;"",IF(AND(LEFT(E32,2)&lt;&gt;"--",LEFT(E32,1)&lt;&gt;"["),IF(LEFT(E32,2)="-2",2,1),0),0)</f>
        <v>0</v>
      </c>
      <c r="BG32" s="15">
        <f>IF(BC32&lt;0,BB32+D32+D33,0)</f>
        <v>0</v>
      </c>
      <c r="BH32" s="16">
        <f>IF(K33&lt;&gt;"",VLOOKUP(K33,TurnInfo,2,0),-1)</f>
        <v>-1</v>
      </c>
      <c r="BI32" s="16">
        <f>IF($AV32&gt;=1,-1*BD33+IF($AV32&gt;=2,BD$69+IF(AND(BH$68&gt;0,BH$68&lt;BH32),BI$69-BD$69,0),0),0)</f>
        <v>0</v>
      </c>
      <c r="BJ32" s="16">
        <f>IF(ISERR(FIND("[",J32)),-1,FIND("[",J32))</f>
        <v>-1</v>
      </c>
      <c r="BK32" s="17">
        <f>IF(J32&lt;&gt;"",IF(AND(LEFT(J32,2)&lt;&gt;"--",LEFT(J32,1)&lt;&gt;"["),IF(LEFT(J32,2)="-2",2,1),0),0)</f>
        <v>0</v>
      </c>
      <c r="BL32" s="15">
        <f>IF(BH32&lt;0,BG32+I32+I33,0)</f>
        <v>0</v>
      </c>
      <c r="BM32" s="16">
        <f>IF(P33&lt;&gt;"",VLOOKUP(P33,TurnInfo,2,0),-1)</f>
        <v>-1</v>
      </c>
      <c r="BN32" s="16">
        <f>IF($AV32&gt;=1,-1*BI33+IF($AV32&gt;=2,BI$69+IF(AND(BM$68&gt;0,BM$68&lt;BM32),BN$69-BI$69,0),0),0)</f>
        <v>0</v>
      </c>
      <c r="BO32" s="16">
        <f>IF(ISERR(FIND("[",O32)),-1,FIND("[",O32))</f>
        <v>-1</v>
      </c>
      <c r="BP32" s="17">
        <f>IF(O32&lt;&gt;"",IF(AND(LEFT(O32,2)&lt;&gt;"--",LEFT(O32,1)&lt;&gt;"["),IF(LEFT(O32,2)="-2",2,1),0),0)</f>
        <v>0</v>
      </c>
      <c r="BQ32" s="15">
        <f>IF(BM32&lt;0,BL32+N32+N33,0)</f>
        <v>0</v>
      </c>
      <c r="BR32" s="16">
        <f>IF(U33&lt;&gt;"",VLOOKUP(U33,TurnInfo,2,0),-1)</f>
        <v>-1</v>
      </c>
      <c r="BS32" s="16">
        <f>IF($AV32&gt;=1,-1*BN33+IF($AV32&gt;=2,BN$69+IF(AND(BR$68&gt;0,BR$68&lt;BR32),BS$69-BN$69,0),0),0)</f>
        <v>0</v>
      </c>
      <c r="BT32" s="16">
        <f>IF(ISERR(FIND("[",T32)),-1,FIND("[",T32))</f>
        <v>-1</v>
      </c>
      <c r="BU32" s="17">
        <f>IF(T32&lt;&gt;"",IF(AND(LEFT(T32,2)&lt;&gt;"--",LEFT(T32,1)&lt;&gt;"["),IF(LEFT(T32,2)="-2",2,1),0),0)</f>
        <v>0</v>
      </c>
      <c r="BV32" s="15">
        <f>IF(BR32&lt;0,BQ32+S32+S33,0)</f>
        <v>0</v>
      </c>
      <c r="BW32" s="16">
        <f>IF(Z33&lt;&gt;"",VLOOKUP(Z33,TurnInfo,2,0),-1)</f>
        <v>-1</v>
      </c>
      <c r="BX32" s="16">
        <f>IF($AV32&gt;=1,-1*BS33+IF($AV32&gt;=2,BS$69+IF(AND(BW$68&gt;0,BW$68&lt;BW32),BX$69-BS$69,0),0),0)</f>
        <v>0</v>
      </c>
      <c r="BY32" s="16">
        <f>IF(ISERR(FIND("[",Y32)),-1,FIND("[",Y32))</f>
        <v>-1</v>
      </c>
      <c r="BZ32" s="17">
        <f>IF(Y32&lt;&gt;"",IF(AND(LEFT(Y32,2)&lt;&gt;"--",LEFT(Y32,1)&lt;&gt;"["),IF(LEFT(Y32,2)="-2",2,1),0),0)</f>
        <v>0</v>
      </c>
      <c r="CA32" s="15">
        <f>IF(BW32&lt;0,BV32+X32+X33,0)</f>
        <v>0</v>
      </c>
      <c r="CB32" s="16">
        <f>IF(AE33&lt;&gt;"",VLOOKUP(AE33,TurnInfo,2,0),-1)</f>
        <v>-1</v>
      </c>
      <c r="CC32" s="16">
        <f>IF($AV32&gt;=1,-1*BX33+IF($AV32&gt;=2,BX$69+IF(AND(CB$68&gt;0,CB$68&lt;CB32),CC$69-BX$69,0),0),0)</f>
        <v>0</v>
      </c>
      <c r="CD32" s="16">
        <f>IF(ISERR(FIND("[",AD32)),-1,FIND("[",AD32))</f>
        <v>-1</v>
      </c>
      <c r="CE32" s="17">
        <f>IF(AD32&lt;&gt;"",IF(AND(LEFT(AD32,2)&lt;&gt;"--",LEFT(AD32,1)&lt;&gt;"["),IF(LEFT(AD32,2)="-2",2,1),0),0)</f>
        <v>0</v>
      </c>
      <c r="CF32" s="15">
        <f>IF(CB32&lt;0,CA32+AC32+AC33,0)</f>
        <v>0</v>
      </c>
      <c r="CG32" s="16">
        <f>IF(AJ33&lt;&gt;"",VLOOKUP(AJ33,TurnInfo,2,0),-1)</f>
        <v>-1</v>
      </c>
      <c r="CH32" s="16">
        <f>IF($AV32&gt;=1,-1*CC33+IF($AV32&gt;=2,CC$69+IF(AND(CG$68&gt;0,CG$68&lt;CG32),CH$69-CC$69,0),0),0)</f>
        <v>0</v>
      </c>
      <c r="CI32" s="16">
        <f>IF(ISERR(FIND("[",AI32)),-1,FIND("[",AI32))</f>
        <v>-1</v>
      </c>
      <c r="CJ32" s="17">
        <f>IF(AI32&lt;&gt;"",IF(AND(LEFT(AI32,2)&lt;&gt;"--",LEFT(AI32,1)&lt;&gt;"["),IF(LEFT(AI32,2)="-2",2,1),0),0)</f>
        <v>0</v>
      </c>
      <c r="CK32" s="15">
        <f>IF(CG32&lt;0,CF32+AH32+AH33,0)</f>
        <v>0</v>
      </c>
      <c r="CL32" s="16">
        <f>IF(AO33&lt;&gt;"",VLOOKUP(AO33,TurnInfo,2,0),-1)</f>
        <v>-1</v>
      </c>
      <c r="CM32" s="16">
        <f>IF($AV32&gt;=1,-1*CH33+IF($AV32&gt;=2,CH$69+IF(AND(CL$68&gt;0,CL$68&lt;CL32),CM$69-CH$69,0),0),0)</f>
        <v>0</v>
      </c>
      <c r="CN32" s="16">
        <f>IF(ISERR(FIND("[",AN32)),-1,FIND("[",AN32))</f>
        <v>-1</v>
      </c>
      <c r="CO32" s="17">
        <f>IF(AN32&lt;&gt;"",IF(AND(LEFT(AN32,2)&lt;&gt;"--",LEFT(AN32,1)&lt;&gt;"["),IF(LEFT(AN32,2)="-2",2,1),0),0)</f>
        <v>0</v>
      </c>
    </row>
    <row r="33" spans="2:93" ht="12.75" customHeight="1" x14ac:dyDescent="0.2">
      <c r="B33" s="128"/>
      <c r="C33" s="110"/>
      <c r="D33" s="23"/>
      <c r="E33" s="24">
        <f>IF(D32+BB32&gt;0,BD32,0)</f>
        <v>0</v>
      </c>
      <c r="F33" s="102"/>
      <c r="G33" s="102"/>
      <c r="H33" s="25"/>
      <c r="I33" s="23"/>
      <c r="J33" s="24">
        <f>IF(I32+BG32&gt;0,BI32,0)</f>
        <v>0</v>
      </c>
      <c r="K33" s="102"/>
      <c r="L33" s="102"/>
      <c r="M33" s="25"/>
      <c r="N33" s="23"/>
      <c r="O33" s="24">
        <f>IF(N32+BL32&gt;0,BN32,0)</f>
        <v>0</v>
      </c>
      <c r="P33" s="102"/>
      <c r="Q33" s="102"/>
      <c r="R33" s="25"/>
      <c r="S33" s="23"/>
      <c r="T33" s="24">
        <f>IF(S32+BQ32&gt;0,BS32,0)</f>
        <v>0</v>
      </c>
      <c r="U33" s="102"/>
      <c r="V33" s="102"/>
      <c r="W33" s="25"/>
      <c r="X33" s="23"/>
      <c r="Y33" s="24">
        <f>IF(X32+BV32&gt;0,BX32,0)</f>
        <v>0</v>
      </c>
      <c r="Z33" s="102"/>
      <c r="AA33" s="102"/>
      <c r="AB33" s="25"/>
      <c r="AC33" s="23"/>
      <c r="AD33" s="24">
        <f>IF(AC32+CA32&gt;0,CC32,0)</f>
        <v>0</v>
      </c>
      <c r="AE33" s="102"/>
      <c r="AF33" s="102"/>
      <c r="AG33" s="25"/>
      <c r="AH33" s="23"/>
      <c r="AI33" s="24">
        <f>IF(AH32+CF32&gt;0,CH32,0)</f>
        <v>0</v>
      </c>
      <c r="AJ33" s="102"/>
      <c r="AK33" s="102"/>
      <c r="AL33" s="25"/>
      <c r="AM33" s="23"/>
      <c r="AN33" s="24">
        <f>IF(AM32+CK32&gt;0,CM32,0)</f>
        <v>0</v>
      </c>
      <c r="AO33" s="102"/>
      <c r="AP33" s="102"/>
      <c r="AQ33" s="25"/>
      <c r="AR33" s="88"/>
      <c r="AS33" s="89"/>
      <c r="BB33" s="15">
        <f>D32+D33+BB32+AZ33</f>
        <v>0</v>
      </c>
      <c r="BC33" s="16">
        <f>IF(AND(BD$28&gt;0,BD$28&lt;BC32),1,0)+BD$29</f>
        <v>0</v>
      </c>
      <c r="BD33" s="16">
        <f>AY33+BF32</f>
        <v>0</v>
      </c>
      <c r="BE33" s="16">
        <f>IF(BC32&gt;0,IF(BE32&gt;0,VALUE(MID(E32,BE32+1,FIND("]",E32)-BE32-1)),0),AZ33)</f>
        <v>0</v>
      </c>
      <c r="BF33" s="17">
        <f>BA33+IF(D32&gt;0,1,0)</f>
        <v>0</v>
      </c>
      <c r="BG33" s="15">
        <f>I32+I33+BG32+BE33</f>
        <v>0</v>
      </c>
      <c r="BH33" s="16">
        <f>IF(AND(BI$28&gt;0,BI$28&lt;BH32),1,0)+BI$29</f>
        <v>0</v>
      </c>
      <c r="BI33" s="16">
        <f>BD33+BK32</f>
        <v>0</v>
      </c>
      <c r="BJ33" s="16">
        <f>IF(BH32&gt;0,IF(BJ32&gt;0,VALUE(MID(J32,BJ32+1,FIND("]",J32)-BJ32-1)),0),BE33)</f>
        <v>0</v>
      </c>
      <c r="BK33" s="17">
        <f>BF33+IF(I32&gt;0,1,0)</f>
        <v>0</v>
      </c>
      <c r="BL33" s="15">
        <f>N32+N33+BL32+BJ33</f>
        <v>0</v>
      </c>
      <c r="BM33" s="16">
        <f>IF(AND(BN$28&gt;0,BN$28&lt;BM32),1,0)+BN$29</f>
        <v>0</v>
      </c>
      <c r="BN33" s="16">
        <f>BI33+BP32</f>
        <v>0</v>
      </c>
      <c r="BO33" s="16">
        <f>IF(BM32&gt;0,IF(BO32&gt;0,VALUE(MID(O32,BO32+1,FIND("]",O32)-BO32-1)),0),BJ33)</f>
        <v>0</v>
      </c>
      <c r="BP33" s="17">
        <f>BK33+IF(N32&gt;0,1,0)</f>
        <v>0</v>
      </c>
      <c r="BQ33" s="15">
        <f>S32+S33+BQ32+BO33</f>
        <v>0</v>
      </c>
      <c r="BR33" s="16">
        <f>IF(AND(BS$28&gt;0,BS$28&lt;BR32),1,0)+BS$29</f>
        <v>0</v>
      </c>
      <c r="BS33" s="16">
        <f>BN33+BU32</f>
        <v>0</v>
      </c>
      <c r="BT33" s="16">
        <f>IF(BR32&gt;0,IF(BT32&gt;0,VALUE(MID(T32,BT32+1,FIND("]",T32)-BT32-1)),0),BO33)</f>
        <v>0</v>
      </c>
      <c r="BU33" s="17">
        <f>BP33+IF(S32&gt;0,1,0)</f>
        <v>0</v>
      </c>
      <c r="BV33" s="15">
        <f>X32+X33+BV32+BT33</f>
        <v>0</v>
      </c>
      <c r="BW33" s="16">
        <f>IF(AND(BX$28&gt;0,BX$28&lt;BW32),1,0)+BX$29</f>
        <v>0</v>
      </c>
      <c r="BX33" s="16">
        <f>BS33+BZ32</f>
        <v>0</v>
      </c>
      <c r="BY33" s="16">
        <f>IF(BW32&gt;0,IF(BY32&gt;0,VALUE(MID(Y32,BY32+1,FIND("]",Y32)-BY32-1)),0),BT33)</f>
        <v>0</v>
      </c>
      <c r="BZ33" s="17">
        <f>BU33+IF(X32&gt;0,1,0)</f>
        <v>0</v>
      </c>
      <c r="CA33" s="15">
        <f>AC32+AC33+CA32+BY33</f>
        <v>0</v>
      </c>
      <c r="CB33" s="16">
        <f>IF(AND(CC$28&gt;0,CC$28&lt;CB32),1,0)+CC$29</f>
        <v>0</v>
      </c>
      <c r="CC33" s="16">
        <f>BX33+CE32</f>
        <v>0</v>
      </c>
      <c r="CD33" s="16">
        <f>IF(CB32&gt;0,IF(CD32&gt;0,VALUE(MID(AD32,CD32+1,FIND("]",AD32)-CD32-1)),0),BY33)</f>
        <v>0</v>
      </c>
      <c r="CE33" s="17">
        <f>BZ33+IF(AC32&gt;0,1,0)</f>
        <v>0</v>
      </c>
      <c r="CF33" s="15">
        <f>AH32+AH33+CF32+CD33</f>
        <v>0</v>
      </c>
      <c r="CG33" s="16">
        <f>IF(AND(CH$28&gt;0,CH$28&lt;CG32),1,0)+CH$29</f>
        <v>0</v>
      </c>
      <c r="CH33" s="16">
        <f>CC33+CJ32</f>
        <v>0</v>
      </c>
      <c r="CI33" s="16">
        <f>IF(CG32&gt;0,IF(CI32&gt;0,VALUE(MID(AI32,CI32+1,FIND("]",AI32)-CI32-1)),0),CD33)</f>
        <v>0</v>
      </c>
      <c r="CJ33" s="17">
        <f>CE33+IF(AH32&gt;0,1,0)</f>
        <v>0</v>
      </c>
      <c r="CK33" s="15">
        <f>AM32+AM33+CK32+CI33</f>
        <v>0</v>
      </c>
      <c r="CL33" s="16">
        <f>IF(AND(CM$28&gt;0,CM$28&lt;CL32),1,0)+CM$29</f>
        <v>0</v>
      </c>
      <c r="CM33" s="16">
        <f>CH33+CO32</f>
        <v>0</v>
      </c>
      <c r="CN33" s="16">
        <f>IF(CL32&gt;0,IF(CN32&gt;0,VALUE(MID(AN32,CN32+1,FIND("]",AN32)-CN32-1)),0),CI33)</f>
        <v>0</v>
      </c>
      <c r="CO33" s="17">
        <f>CJ33+IF(AM32&gt;0,1,0)</f>
        <v>0</v>
      </c>
    </row>
    <row r="34" spans="2:93" ht="12.75" customHeight="1" x14ac:dyDescent="0.2">
      <c r="B34" s="140" t="s">
        <v>52</v>
      </c>
      <c r="C34" s="110"/>
      <c r="D34" s="92"/>
      <c r="E34" s="92"/>
      <c r="F34" s="92"/>
      <c r="G34" s="92"/>
      <c r="H34" s="92"/>
      <c r="I34" s="22"/>
      <c r="J34" s="99" t="str">
        <f>IF(AND(I34+BG34&gt;0,M35&gt;0),VLOOKUP(BG35+BH35+J35+M35,NavalResultsInfo,VLOOKUP($B34,NavalResultsProjectInfo,2,0)),"")</f>
        <v/>
      </c>
      <c r="K34" s="99"/>
      <c r="L34" s="99"/>
      <c r="M34" s="99"/>
      <c r="N34" s="22"/>
      <c r="O34" s="99" t="str">
        <f>IF(AND(N34+BL34&gt;0,R35&gt;0),VLOOKUP(BL35+BM35+O35+R35,NavalResultsInfo,VLOOKUP($B34,NavalResultsProjectInfo,2,0)),"")</f>
        <v/>
      </c>
      <c r="P34" s="99"/>
      <c r="Q34" s="99"/>
      <c r="R34" s="99"/>
      <c r="S34" s="22"/>
      <c r="T34" s="99" t="str">
        <f>IF(AND(S34+BQ34&gt;0,W35&gt;0),VLOOKUP(BQ35+BR35+T35+W35,NavalResultsInfo,VLOOKUP($B34,NavalResultsProjectInfo,2,0)),"")</f>
        <v/>
      </c>
      <c r="U34" s="99"/>
      <c r="V34" s="99"/>
      <c r="W34" s="99"/>
      <c r="X34" s="22"/>
      <c r="Y34" s="99" t="str">
        <f>IF(AND(X34+BV34&gt;0,AB35&gt;0),VLOOKUP(BV35+BW35+Y35+AB35,NavalResultsInfo,VLOOKUP($B34,NavalResultsProjectInfo,2,0)),"")</f>
        <v/>
      </c>
      <c r="Z34" s="99"/>
      <c r="AA34" s="99"/>
      <c r="AB34" s="99"/>
      <c r="AC34" s="22"/>
      <c r="AD34" s="99" t="str">
        <f>IF(AND(AC34+CA34&gt;0,AG35&gt;0),VLOOKUP(CA35+CB35+AD35+AG35,NavalResultsInfo,VLOOKUP($B34,NavalResultsProjectInfo,2,0)),"")</f>
        <v/>
      </c>
      <c r="AE34" s="99"/>
      <c r="AF34" s="99"/>
      <c r="AG34" s="99"/>
      <c r="AH34" s="22"/>
      <c r="AI34" s="99" t="str">
        <f>IF(AND(AH34+CF34&gt;0,AL35&gt;0),VLOOKUP(CF35+CG35+AI35+AL35,NavalResultsInfo,VLOOKUP($B34,NavalResultsProjectInfo,2,0)),"")</f>
        <v/>
      </c>
      <c r="AJ34" s="99"/>
      <c r="AK34" s="99"/>
      <c r="AL34" s="99"/>
      <c r="AM34" s="22"/>
      <c r="AN34" s="99" t="str">
        <f>IF(AND(AM34+CK34&gt;0,AQ35&gt;0),VLOOKUP(CK35+CL35+AN35+AQ35,NavalResultsInfo,VLOOKUP($B34,NavalResultsProjectInfo,2,0)),"")</f>
        <v/>
      </c>
      <c r="AO34" s="99"/>
      <c r="AP34" s="99"/>
      <c r="AQ34" s="99"/>
      <c r="AR34" s="88" t="s">
        <v>53</v>
      </c>
      <c r="AS34" s="89"/>
      <c r="AV34" s="1">
        <v>1</v>
      </c>
      <c r="BB34" s="15">
        <f>IF(AX34&lt;0,AW35,0)</f>
        <v>0</v>
      </c>
      <c r="BC34" s="16">
        <f>IF(F35&lt;&gt;"",VLOOKUP(F35,TurnInfo,2,0),-1)</f>
        <v>-1</v>
      </c>
      <c r="BD34" s="16">
        <f>IF($AV34&gt;=1,-1*AY35+IF($AV34&gt;=2,AY$69+IF(AND(BC$68&gt;0,BC$68&lt;BC34),BD$69-AY$69,0),0),0)</f>
        <v>0</v>
      </c>
      <c r="BE34" s="16">
        <f>IF(ISERR(FIND("[",E34)),-1,FIND("[",E34))</f>
        <v>-1</v>
      </c>
      <c r="BF34" s="17">
        <f>IF(E34&lt;&gt;"",IF(AND(LEFT(E34,2)&lt;&gt;"--",LEFT(E34,1)&lt;&gt;"["),IF(LEFT(E34,2)="-2",2,1),0),0)</f>
        <v>0</v>
      </c>
      <c r="BG34" s="15">
        <f>IF(BC34&lt;0,BB34+D34+D35,0)</f>
        <v>0</v>
      </c>
      <c r="BH34" s="16">
        <f>IF(K35&lt;&gt;"",VLOOKUP(K35,TurnInfo,2,0),-1)</f>
        <v>-1</v>
      </c>
      <c r="BI34" s="16">
        <f>IF($AV34&gt;=1,-1*BD35+IF($AV34&gt;=2,BD$69+IF(AND(BH$68&gt;0,BH$68&lt;BH34),BI$69-BD$69,0),0),0)</f>
        <v>0</v>
      </c>
      <c r="BJ34" s="16">
        <f>IF(ISERR(FIND("[",J34)),-1,FIND("[",J34))</f>
        <v>-1</v>
      </c>
      <c r="BK34" s="17">
        <f>IF(J34&lt;&gt;"",IF(AND(LEFT(J34,2)&lt;&gt;"--",LEFT(J34,1)&lt;&gt;"["),IF(LEFT(J34,2)="-2",2,1),0),0)</f>
        <v>0</v>
      </c>
      <c r="BL34" s="15">
        <f>IF(BH34&lt;0,BG34+I34+I35,0)</f>
        <v>0</v>
      </c>
      <c r="BM34" s="16">
        <f>IF(P35&lt;&gt;"",VLOOKUP(P35,TurnInfo,2,0),-1)</f>
        <v>-1</v>
      </c>
      <c r="BN34" s="16">
        <f>IF($AV34&gt;=1,-1*BI35+IF($AV34&gt;=2,BI$69+IF(AND(BM$68&gt;0,BM$68&lt;BM34),BN$69-BI$69,0),0),0)</f>
        <v>0</v>
      </c>
      <c r="BO34" s="16">
        <f>IF(ISERR(FIND("[",O34)),-1,FIND("[",O34))</f>
        <v>-1</v>
      </c>
      <c r="BP34" s="17">
        <f>IF(O34&lt;&gt;"",IF(AND(LEFT(O34,2)&lt;&gt;"--",LEFT(O34,1)&lt;&gt;"["),IF(LEFT(O34,2)="-2",2,1),0),0)</f>
        <v>0</v>
      </c>
      <c r="BQ34" s="15">
        <f>IF(BM34&lt;0,BL34+N34+N35,0)</f>
        <v>0</v>
      </c>
      <c r="BR34" s="16">
        <f>IF(U35&lt;&gt;"",VLOOKUP(U35,TurnInfo,2,0),-1)</f>
        <v>-1</v>
      </c>
      <c r="BS34" s="16">
        <f>IF($AV34&gt;=1,-1*BN35+IF($AV34&gt;=2,BN$69+IF(AND(BR$68&gt;0,BR$68&lt;BR34),BS$69-BN$69,0),0),0)</f>
        <v>0</v>
      </c>
      <c r="BT34" s="16">
        <f>IF(ISERR(FIND("[",T34)),-1,FIND("[",T34))</f>
        <v>-1</v>
      </c>
      <c r="BU34" s="17">
        <f>IF(T34&lt;&gt;"",IF(AND(LEFT(T34,2)&lt;&gt;"--",LEFT(T34,1)&lt;&gt;"["),IF(LEFT(T34,2)="-2",2,1),0),0)</f>
        <v>0</v>
      </c>
      <c r="BV34" s="15">
        <f>IF(BR34&lt;0,BQ34+S34+S35,0)</f>
        <v>0</v>
      </c>
      <c r="BW34" s="16">
        <f>IF(Z35&lt;&gt;"",VLOOKUP(Z35,TurnInfo,2,0),-1)</f>
        <v>-1</v>
      </c>
      <c r="BX34" s="16">
        <f>IF($AV34&gt;=1,-1*BS35+IF($AV34&gt;=2,BS$69+IF(AND(BW$68&gt;0,BW$68&lt;BW34),BX$69-BS$69,0),0),0)</f>
        <v>0</v>
      </c>
      <c r="BY34" s="16">
        <f>IF(ISERR(FIND("[",Y34)),-1,FIND("[",Y34))</f>
        <v>-1</v>
      </c>
      <c r="BZ34" s="17">
        <f>IF(Y34&lt;&gt;"",IF(AND(LEFT(Y34,2)&lt;&gt;"--",LEFT(Y34,1)&lt;&gt;"["),IF(LEFT(Y34,2)="-2",2,1),0),0)</f>
        <v>0</v>
      </c>
      <c r="CA34" s="15">
        <f>IF(BW34&lt;0,BV34+X34+X35,0)</f>
        <v>0</v>
      </c>
      <c r="CB34" s="16">
        <f>IF(AE35&lt;&gt;"",VLOOKUP(AE35,TurnInfo,2,0),-1)</f>
        <v>-1</v>
      </c>
      <c r="CC34" s="16">
        <f>IF($AV34&gt;=1,-1*BX35+IF($AV34&gt;=2,BX$69+IF(AND(CB$68&gt;0,CB$68&lt;CB34),CC$69-BX$69,0),0),0)</f>
        <v>0</v>
      </c>
      <c r="CD34" s="16">
        <f>IF(ISERR(FIND("[",AD34)),-1,FIND("[",AD34))</f>
        <v>-1</v>
      </c>
      <c r="CE34" s="17">
        <f>IF(AD34&lt;&gt;"",IF(AND(LEFT(AD34,2)&lt;&gt;"--",LEFT(AD34,1)&lt;&gt;"["),IF(LEFT(AD34,2)="-2",2,1),0),0)</f>
        <v>0</v>
      </c>
      <c r="CF34" s="15">
        <f>IF(CB34&lt;0,CA34+AC34+AC35,0)</f>
        <v>0</v>
      </c>
      <c r="CG34" s="16">
        <f>IF(AJ35&lt;&gt;"",VLOOKUP(AJ35,TurnInfo,2,0),-1)</f>
        <v>-1</v>
      </c>
      <c r="CH34" s="16">
        <f>IF($AV34&gt;=1,-1*CC35+IF($AV34&gt;=2,CC$69+IF(AND(CG$68&gt;0,CG$68&lt;CG34),CH$69-CC$69,0),0),0)</f>
        <v>0</v>
      </c>
      <c r="CI34" s="16">
        <f>IF(ISERR(FIND("[",AI34)),-1,FIND("[",AI34))</f>
        <v>-1</v>
      </c>
      <c r="CJ34" s="17">
        <f>IF(AI34&lt;&gt;"",IF(AND(LEFT(AI34,2)&lt;&gt;"--",LEFT(AI34,1)&lt;&gt;"["),IF(LEFT(AI34,2)="-2",2,1),0),0)</f>
        <v>0</v>
      </c>
      <c r="CK34" s="15">
        <f>IF(CG34&lt;0,CF34+AH34+AH35,0)</f>
        <v>0</v>
      </c>
      <c r="CL34" s="16">
        <f>IF(AO35&lt;&gt;"",VLOOKUP(AO35,TurnInfo,2,0),-1)</f>
        <v>-1</v>
      </c>
      <c r="CM34" s="16">
        <f>IF($AV34&gt;=1,-1*CH35+IF($AV34&gt;=2,CH$69+IF(AND(CL$68&gt;0,CL$68&lt;CL34),CM$69-CH$69,0),0),0)</f>
        <v>0</v>
      </c>
      <c r="CN34" s="16">
        <f>IF(ISERR(FIND("[",AN34)),-1,FIND("[",AN34))</f>
        <v>-1</v>
      </c>
      <c r="CO34" s="17">
        <f>IF(AN34&lt;&gt;"",IF(AND(LEFT(AN34,2)&lt;&gt;"--",LEFT(AN34,1)&lt;&gt;"["),IF(LEFT(AN34,2)="-2",2,1),0),0)</f>
        <v>0</v>
      </c>
    </row>
    <row r="35" spans="2:93" ht="12.75" customHeight="1" x14ac:dyDescent="0.2">
      <c r="B35" s="140"/>
      <c r="C35" s="110"/>
      <c r="D35" s="92"/>
      <c r="E35" s="92"/>
      <c r="F35" s="92"/>
      <c r="G35" s="92"/>
      <c r="H35" s="92"/>
      <c r="I35" s="23"/>
      <c r="J35" s="24">
        <f>IF(I34+BG34&gt;0,BI34,0)</f>
        <v>0</v>
      </c>
      <c r="K35" s="102"/>
      <c r="L35" s="102"/>
      <c r="M35" s="25"/>
      <c r="N35" s="23"/>
      <c r="O35" s="24">
        <f>IF(N34+BL34&gt;0,BN34,0)</f>
        <v>0</v>
      </c>
      <c r="P35" s="102"/>
      <c r="Q35" s="102"/>
      <c r="R35" s="25"/>
      <c r="S35" s="23"/>
      <c r="T35" s="24">
        <f>IF(S34+BQ34&gt;0,BS34,0)</f>
        <v>0</v>
      </c>
      <c r="U35" s="102"/>
      <c r="V35" s="102"/>
      <c r="W35" s="25"/>
      <c r="X35" s="23"/>
      <c r="Y35" s="24">
        <f>IF(X34+BV34&gt;0,BX34,0)</f>
        <v>0</v>
      </c>
      <c r="Z35" s="102"/>
      <c r="AA35" s="102"/>
      <c r="AB35" s="25"/>
      <c r="AC35" s="23"/>
      <c r="AD35" s="24">
        <f>IF(AC34+CA34&gt;0,CC34,0)</f>
        <v>0</v>
      </c>
      <c r="AE35" s="102"/>
      <c r="AF35" s="102"/>
      <c r="AG35" s="25"/>
      <c r="AH35" s="23"/>
      <c r="AI35" s="24">
        <f>IF(AH34+CF34&gt;0,CH34,0)</f>
        <v>0</v>
      </c>
      <c r="AJ35" s="102"/>
      <c r="AK35" s="102"/>
      <c r="AL35" s="25"/>
      <c r="AM35" s="23"/>
      <c r="AN35" s="24">
        <f>IF(AM34+CK34&gt;0,CM34,0)</f>
        <v>0</v>
      </c>
      <c r="AO35" s="102"/>
      <c r="AP35" s="102"/>
      <c r="AQ35" s="25"/>
      <c r="AR35" s="88"/>
      <c r="AS35" s="89"/>
      <c r="AZ35" s="1">
        <v>2</v>
      </c>
      <c r="BB35" s="15">
        <f>D34+D35+BB34+AZ35</f>
        <v>2</v>
      </c>
      <c r="BC35" s="16">
        <f>IF(AND(BD$28&gt;0,BD$28&lt;BC34),1,0)+BD$29</f>
        <v>0</v>
      </c>
      <c r="BD35" s="16">
        <f>AY35+BF34</f>
        <v>0</v>
      </c>
      <c r="BE35" s="16">
        <f>IF(BC34&gt;0,IF(BE34&gt;0,VALUE(MID(E34,BE34+1,FIND("]",E34)-BE34-1)),0),AZ35)</f>
        <v>2</v>
      </c>
      <c r="BF35" s="17">
        <f>BA35+IF(D34&gt;0,1,0)</f>
        <v>0</v>
      </c>
      <c r="BG35" s="15">
        <f>I34+I35+BG34+BE35</f>
        <v>2</v>
      </c>
      <c r="BH35" s="16">
        <f>IF(AND(BI$28&gt;0,BI$28&lt;BH34),1,0)+BI$29</f>
        <v>0</v>
      </c>
      <c r="BI35" s="16">
        <f>BD35+BK34</f>
        <v>0</v>
      </c>
      <c r="BJ35" s="16">
        <f>IF(BH34&gt;0,IF(BJ34&gt;0,VALUE(MID(J34,BJ34+1,FIND("]",J34)-BJ34-1)),0),BE35)</f>
        <v>2</v>
      </c>
      <c r="BK35" s="17">
        <f>BF35+IF(I34&gt;0,1,0)</f>
        <v>0</v>
      </c>
      <c r="BL35" s="15">
        <f>N34+N35+BL34+BJ35</f>
        <v>2</v>
      </c>
      <c r="BM35" s="16">
        <f>IF(AND(BN$28&gt;0,BN$28&lt;BM34),1,0)+BN$29</f>
        <v>0</v>
      </c>
      <c r="BN35" s="16">
        <f>BI35+BP34</f>
        <v>0</v>
      </c>
      <c r="BO35" s="16">
        <f>IF(BM34&gt;0,IF(BO34&gt;0,VALUE(MID(O34,BO34+1,FIND("]",O34)-BO34-1)),0),BJ35)</f>
        <v>2</v>
      </c>
      <c r="BP35" s="17">
        <f>BK35+IF(N34&gt;0,1,0)</f>
        <v>0</v>
      </c>
      <c r="BQ35" s="15">
        <f>S34+S35+BQ34+BO35</f>
        <v>2</v>
      </c>
      <c r="BR35" s="16">
        <f>IF(AND(BS$28&gt;0,BS$28&lt;BR34),1,0)+BS$29</f>
        <v>0</v>
      </c>
      <c r="BS35" s="16">
        <f>BN35+BU34</f>
        <v>0</v>
      </c>
      <c r="BT35" s="16">
        <f>IF(BR34&gt;0,IF(BT34&gt;0,VALUE(MID(T34,BT34+1,FIND("]",T34)-BT34-1)),0),BO35)</f>
        <v>2</v>
      </c>
      <c r="BU35" s="17">
        <f>BP35+IF(S34&gt;0,1,0)</f>
        <v>0</v>
      </c>
      <c r="BV35" s="15">
        <f>X34+X35+BV34+BT35</f>
        <v>2</v>
      </c>
      <c r="BW35" s="16">
        <f>IF(AND(BX$28&gt;0,BX$28&lt;BW34),1,0)+BX$29</f>
        <v>0</v>
      </c>
      <c r="BX35" s="16">
        <f>BS35+BZ34</f>
        <v>0</v>
      </c>
      <c r="BY35" s="16">
        <f>IF(BW34&gt;0,IF(BY34&gt;0,VALUE(MID(Y34,BY34+1,FIND("]",Y34)-BY34-1)),0),BT35)</f>
        <v>2</v>
      </c>
      <c r="BZ35" s="17">
        <f>BU35+IF(X34&gt;0,1,0)</f>
        <v>0</v>
      </c>
      <c r="CA35" s="15">
        <f>AC34+AC35+CA34+BY35</f>
        <v>2</v>
      </c>
      <c r="CB35" s="16">
        <f>IF(AND(CC$28&gt;0,CC$28&lt;CB34),1,0)+CC$29</f>
        <v>0</v>
      </c>
      <c r="CC35" s="16">
        <f>BX35+CE34</f>
        <v>0</v>
      </c>
      <c r="CD35" s="16">
        <f>IF(CB34&gt;0,IF(CD34&gt;0,VALUE(MID(AD34,CD34+1,FIND("]",AD34)-CD34-1)),0),BY35)</f>
        <v>2</v>
      </c>
      <c r="CE35" s="17">
        <f>BZ35+IF(AC34&gt;0,1,0)</f>
        <v>0</v>
      </c>
      <c r="CF35" s="15">
        <f>AH34+AH35+CF34+CD35</f>
        <v>2</v>
      </c>
      <c r="CG35" s="16">
        <f>IF(AND(CH$28&gt;0,CH$28&lt;CG34),1,0)+CH$29</f>
        <v>0</v>
      </c>
      <c r="CH35" s="16">
        <f>CC35+CJ34</f>
        <v>0</v>
      </c>
      <c r="CI35" s="16">
        <f>IF(CG34&gt;0,IF(CI34&gt;0,VALUE(MID(AI34,CI34+1,FIND("]",AI34)-CI34-1)),0),CD35)</f>
        <v>2</v>
      </c>
      <c r="CJ35" s="17">
        <f>CE35+IF(AH34&gt;0,1,0)</f>
        <v>0</v>
      </c>
      <c r="CK35" s="15">
        <f>AM34+AM35+CK34+CI35</f>
        <v>2</v>
      </c>
      <c r="CL35" s="16">
        <f>IF(AND(CM$28&gt;0,CM$28&lt;CL34),1,0)+CM$29</f>
        <v>0</v>
      </c>
      <c r="CM35" s="16">
        <f>CH35+CO34</f>
        <v>0</v>
      </c>
      <c r="CN35" s="16">
        <f>IF(CL34&gt;0,IF(CN34&gt;0,VALUE(MID(AN34,CN34+1,FIND("]",AN34)-CN34-1)),0),CI35)</f>
        <v>2</v>
      </c>
      <c r="CO35" s="17">
        <f>CJ35+IF(AM34&gt;0,1,0)</f>
        <v>0</v>
      </c>
    </row>
    <row r="36" spans="2:93" ht="12.75" customHeight="1" x14ac:dyDescent="0.2">
      <c r="B36" s="128" t="s">
        <v>54</v>
      </c>
      <c r="C36" s="110"/>
      <c r="D36" s="92"/>
      <c r="E36" s="92"/>
      <c r="F36" s="92"/>
      <c r="G36" s="92"/>
      <c r="H36" s="92"/>
      <c r="I36" s="92"/>
      <c r="J36" s="92"/>
      <c r="K36" s="92"/>
      <c r="L36" s="92"/>
      <c r="M36" s="92"/>
      <c r="N36" s="92"/>
      <c r="O36" s="92"/>
      <c r="P36" s="92"/>
      <c r="Q36" s="92"/>
      <c r="R36" s="92"/>
      <c r="S36" s="92"/>
      <c r="T36" s="92"/>
      <c r="U36" s="92"/>
      <c r="V36" s="92"/>
      <c r="W36" s="92"/>
      <c r="X36" s="22"/>
      <c r="Y36" s="99" t="str">
        <f>IF(AND(X36+BV36&gt;0,AB37&gt;0),VLOOKUP(BV37+BW37+Y37+AB37,NavalResultsInfo,VLOOKUP($B36,NavalResultsProjectInfo,2,0)),"")</f>
        <v/>
      </c>
      <c r="Z36" s="99"/>
      <c r="AA36" s="99"/>
      <c r="AB36" s="99"/>
      <c r="AC36" s="22"/>
      <c r="AD36" s="99" t="str">
        <f>IF(AND(AC36+CA36&gt;0,AG37&gt;0),VLOOKUP(CA37+CB37+AD37+AG37,NavalResultsInfo,VLOOKUP($B36,NavalResultsProjectInfo,2,0)),"")</f>
        <v/>
      </c>
      <c r="AE36" s="99"/>
      <c r="AF36" s="99"/>
      <c r="AG36" s="99"/>
      <c r="AH36" s="22"/>
      <c r="AI36" s="99" t="str">
        <f>IF(AND(AH36+CF36&gt;0,AL37&gt;0),VLOOKUP(CF37+CG37+AI37+AL37,NavalResultsInfo,VLOOKUP($B36,NavalResultsProjectInfo,2,0)),"")</f>
        <v/>
      </c>
      <c r="AJ36" s="99"/>
      <c r="AK36" s="99"/>
      <c r="AL36" s="99"/>
      <c r="AM36" s="22"/>
      <c r="AN36" s="99" t="str">
        <f>IF(AND(AM36+CK36&gt;0,AQ37&gt;0),VLOOKUP(CK37+CL37+AN37+AQ37,NavalResultsInfo,VLOOKUP($B36,NavalResultsProjectInfo,2,0)),"")</f>
        <v/>
      </c>
      <c r="AO36" s="99"/>
      <c r="AP36" s="99"/>
      <c r="AQ36" s="99"/>
      <c r="AR36" s="88">
        <v>9</v>
      </c>
      <c r="AS36" s="89" t="s">
        <v>55</v>
      </c>
      <c r="BB36" s="15">
        <f>IF(AX36&lt;0,AW37,0)</f>
        <v>0</v>
      </c>
      <c r="BC36" s="16">
        <f>IF(F37&lt;&gt;"",VLOOKUP(F37,TurnInfo,2,0),-1)</f>
        <v>-1</v>
      </c>
      <c r="BD36" s="16">
        <f>IF($AV36&gt;=1,-1*AY37+IF($AV36&gt;=2,AY$69+IF(AND(BC$68&gt;0,BC$68&lt;BC36),BD$69-AY$69,0),0),0)</f>
        <v>0</v>
      </c>
      <c r="BE36" s="16">
        <f>IF(ISERR(FIND("[",E36)),-1,FIND("[",E36))</f>
        <v>-1</v>
      </c>
      <c r="BF36" s="17">
        <f>IF(E36&lt;&gt;"",IF(AND(LEFT(E36,2)&lt;&gt;"--",LEFT(E36,1)&lt;&gt;"["),IF(LEFT(E36,2)="-2",2,1),0),0)</f>
        <v>0</v>
      </c>
      <c r="BG36" s="15">
        <f>IF(BC36&lt;0,BB36+D36+D37,0)</f>
        <v>0</v>
      </c>
      <c r="BH36" s="16">
        <f>IF(K37&lt;&gt;"",VLOOKUP(K37,TurnInfo,2,0),-1)</f>
        <v>-1</v>
      </c>
      <c r="BI36" s="16">
        <f>IF($AV36&gt;=1,-1*BD37+IF($AV36&gt;=2,BD$69+IF(AND(BH$68&gt;0,BH$68&lt;BH36),BI$69-BD$69,0),0),0)</f>
        <v>0</v>
      </c>
      <c r="BJ36" s="16">
        <f>IF(ISERR(FIND("[",J36)),-1,FIND("[",J36))</f>
        <v>-1</v>
      </c>
      <c r="BK36" s="17">
        <f>IF(J36&lt;&gt;"",IF(AND(LEFT(J36,2)&lt;&gt;"--",LEFT(J36,1)&lt;&gt;"["),IF(LEFT(J36,2)="-2",2,1),0),0)</f>
        <v>0</v>
      </c>
      <c r="BL36" s="15">
        <f>IF(BH36&lt;0,BG36+I36+I37,0)</f>
        <v>0</v>
      </c>
      <c r="BM36" s="16">
        <f>IF(P37&lt;&gt;"",VLOOKUP(P37,TurnInfo,2,0),-1)</f>
        <v>-1</v>
      </c>
      <c r="BN36" s="16">
        <f>IF($AV36&gt;=1,-1*BI37+IF($AV36&gt;=2,BI$69+IF(AND(BM$68&gt;0,BM$68&lt;BM36),BN$69-BI$69,0),0),0)</f>
        <v>0</v>
      </c>
      <c r="BO36" s="16">
        <f>IF(ISERR(FIND("[",O36)),-1,FIND("[",O36))</f>
        <v>-1</v>
      </c>
      <c r="BP36" s="17">
        <f>IF(O36&lt;&gt;"",IF(AND(LEFT(O36,2)&lt;&gt;"--",LEFT(O36,1)&lt;&gt;"["),IF(LEFT(O36,2)="-2",2,1),0),0)</f>
        <v>0</v>
      </c>
      <c r="BQ36" s="15">
        <f>IF(BM36&lt;0,BL36+N36+N37,0)</f>
        <v>0</v>
      </c>
      <c r="BR36" s="16">
        <f>IF(U37&lt;&gt;"",VLOOKUP(U37,TurnInfo,2,0),-1)</f>
        <v>-1</v>
      </c>
      <c r="BS36" s="16">
        <f>IF($AV36&gt;=1,-1*BN37+IF($AV36&gt;=2,BN$69+IF(AND(BR$68&gt;0,BR$68&lt;BR36),BS$69-BN$69,0),0),0)</f>
        <v>0</v>
      </c>
      <c r="BT36" s="16">
        <f>IF(ISERR(FIND("[",T36)),-1,FIND("[",T36))</f>
        <v>-1</v>
      </c>
      <c r="BU36" s="17">
        <f>IF(T36&lt;&gt;"",IF(AND(LEFT(T36,2)&lt;&gt;"--",LEFT(T36,1)&lt;&gt;"["),IF(LEFT(T36,2)="-2",2,1),0),0)</f>
        <v>0</v>
      </c>
      <c r="BV36" s="15">
        <f>IF(BR36&lt;0,BQ36+S36+S37,0)</f>
        <v>0</v>
      </c>
      <c r="BW36" s="16">
        <f>IF(Z37&lt;&gt;"",VLOOKUP(Z37,TurnInfo,2,0),-1)</f>
        <v>-1</v>
      </c>
      <c r="BX36" s="16">
        <f>IF($AV36&gt;=1,-1*BS37+IF($AV36&gt;=2,BS$69+IF(AND(BW$68&gt;0,BW$68&lt;BW36),BX$69-BS$69,0),0),0)</f>
        <v>0</v>
      </c>
      <c r="BY36" s="16">
        <f>IF(ISERR(FIND("[",Y36)),-1,FIND("[",Y36))</f>
        <v>-1</v>
      </c>
      <c r="BZ36" s="17">
        <f>IF(Y36&lt;&gt;"",IF(AND(LEFT(Y36,2)&lt;&gt;"--",LEFT(Y36,1)&lt;&gt;"["),IF(LEFT(Y36,2)="-2",2,1),0),0)</f>
        <v>0</v>
      </c>
      <c r="CA36" s="15">
        <f>IF(BW36&lt;0,BV36+X36+X37,0)</f>
        <v>0</v>
      </c>
      <c r="CB36" s="16">
        <f>IF(AE37&lt;&gt;"",VLOOKUP(AE37,TurnInfo,2,0),-1)</f>
        <v>-1</v>
      </c>
      <c r="CC36" s="16">
        <f>IF($AV36&gt;=1,-1*BX37+IF($AV36&gt;=2,BX$69+IF(AND(CB$68&gt;0,CB$68&lt;CB36),CC$69-BX$69,0),0),0)</f>
        <v>0</v>
      </c>
      <c r="CD36" s="16">
        <f>IF(ISERR(FIND("[",AD36)),-1,FIND("[",AD36))</f>
        <v>-1</v>
      </c>
      <c r="CE36" s="17">
        <f>IF(AD36&lt;&gt;"",IF(AND(LEFT(AD36,2)&lt;&gt;"--",LEFT(AD36,1)&lt;&gt;"["),IF(LEFT(AD36,2)="-2",2,1),0),0)</f>
        <v>0</v>
      </c>
      <c r="CF36" s="15">
        <f>IF(CB36&lt;0,CA36+AC36+AC37,0)</f>
        <v>0</v>
      </c>
      <c r="CG36" s="16">
        <f>IF(AJ37&lt;&gt;"",VLOOKUP(AJ37,TurnInfo,2,0),-1)</f>
        <v>-1</v>
      </c>
      <c r="CH36" s="16">
        <f>IF($AV36&gt;=1,-1*CC37+IF($AV36&gt;=2,CC$69+IF(AND(CG$68&gt;0,CG$68&lt;CG36),CH$69-CC$69,0),0),0)</f>
        <v>0</v>
      </c>
      <c r="CI36" s="16">
        <f>IF(ISERR(FIND("[",AI36)),-1,FIND("[",AI36))</f>
        <v>-1</v>
      </c>
      <c r="CJ36" s="17">
        <f>IF(AI36&lt;&gt;"",IF(AND(LEFT(AI36,2)&lt;&gt;"--",LEFT(AI36,1)&lt;&gt;"["),IF(LEFT(AI36,2)="-2",2,1),0),0)</f>
        <v>0</v>
      </c>
      <c r="CK36" s="15">
        <f>IF(CG36&lt;0,CF36+AH36+AH37,0)</f>
        <v>0</v>
      </c>
      <c r="CL36" s="16">
        <f>IF(AO37&lt;&gt;"",VLOOKUP(AO37,TurnInfo,2,0),-1)</f>
        <v>-1</v>
      </c>
      <c r="CM36" s="16">
        <f>IF($AV36&gt;=1,-1*CH37+IF($AV36&gt;=2,CH$69+IF(AND(CL$68&gt;0,CL$68&lt;CL36),CM$69-CH$69,0),0),0)</f>
        <v>0</v>
      </c>
      <c r="CN36" s="16">
        <f>IF(ISERR(FIND("[",AN36)),-1,FIND("[",AN36))</f>
        <v>-1</v>
      </c>
      <c r="CO36" s="17">
        <f>IF(AN36&lt;&gt;"",IF(AND(LEFT(AN36,2)&lt;&gt;"--",LEFT(AN36,1)&lt;&gt;"["),IF(LEFT(AN36,2)="-2",2,1),0),0)</f>
        <v>0</v>
      </c>
    </row>
    <row r="37" spans="2:93" ht="12.75" customHeight="1" x14ac:dyDescent="0.2">
      <c r="B37" s="128"/>
      <c r="C37" s="110"/>
      <c r="D37" s="92"/>
      <c r="E37" s="92"/>
      <c r="F37" s="92"/>
      <c r="G37" s="92"/>
      <c r="H37" s="92"/>
      <c r="I37" s="92"/>
      <c r="J37" s="92"/>
      <c r="K37" s="92"/>
      <c r="L37" s="92"/>
      <c r="M37" s="92"/>
      <c r="N37" s="92"/>
      <c r="O37" s="92"/>
      <c r="P37" s="92"/>
      <c r="Q37" s="92"/>
      <c r="R37" s="92"/>
      <c r="S37" s="92"/>
      <c r="T37" s="92"/>
      <c r="U37" s="92"/>
      <c r="V37" s="92"/>
      <c r="W37" s="92"/>
      <c r="X37" s="23"/>
      <c r="Y37" s="24">
        <f>IF(X36+BV36&gt;0,BX36,0)</f>
        <v>0</v>
      </c>
      <c r="Z37" s="102"/>
      <c r="AA37" s="102"/>
      <c r="AB37" s="25"/>
      <c r="AC37" s="23"/>
      <c r="AD37" s="24">
        <f>IF(AC36+CA36&gt;0,CC36,0)</f>
        <v>0</v>
      </c>
      <c r="AE37" s="102"/>
      <c r="AF37" s="102"/>
      <c r="AG37" s="25"/>
      <c r="AH37" s="23"/>
      <c r="AI37" s="24">
        <f>IF(AH36+CF36&gt;0,CH36,0)</f>
        <v>0</v>
      </c>
      <c r="AJ37" s="102"/>
      <c r="AK37" s="102"/>
      <c r="AL37" s="25"/>
      <c r="AM37" s="23"/>
      <c r="AN37" s="24">
        <f>IF(AM36+CK36&gt;0,CM36,0)</f>
        <v>0</v>
      </c>
      <c r="AO37" s="102"/>
      <c r="AP37" s="102"/>
      <c r="AQ37" s="25"/>
      <c r="AR37" s="88"/>
      <c r="AS37" s="89"/>
      <c r="BB37" s="15">
        <f>D36+D37+BB36+AZ37</f>
        <v>0</v>
      </c>
      <c r="BC37" s="16">
        <f>IF(AND(BD$28&gt;0,BD$28&lt;BC36),1,0)+BD$29</f>
        <v>0</v>
      </c>
      <c r="BD37" s="16">
        <f>AY37+BF36</f>
        <v>0</v>
      </c>
      <c r="BE37" s="16">
        <f>IF(BC36&gt;0,IF(BE36&gt;0,VALUE(MID(E36,BE36+1,FIND("]",E36)-BE36-1)),0),AZ37)</f>
        <v>0</v>
      </c>
      <c r="BF37" s="17">
        <f>BA37+IF(D36&gt;0,1,0)</f>
        <v>0</v>
      </c>
      <c r="BG37" s="15">
        <f>I36+I37+BG36+BE37</f>
        <v>0</v>
      </c>
      <c r="BH37" s="16">
        <f>IF(AND(BI$28&gt;0,BI$28&lt;BH36),1,0)+BI$29</f>
        <v>0</v>
      </c>
      <c r="BI37" s="16">
        <f>BD37+BK36</f>
        <v>0</v>
      </c>
      <c r="BJ37" s="16">
        <f>IF(BH36&gt;0,IF(BJ36&gt;0,VALUE(MID(J36,BJ36+1,FIND("]",J36)-BJ36-1)),0),BE37)</f>
        <v>0</v>
      </c>
      <c r="BK37" s="17">
        <f>BF37+IF(I36&gt;0,1,0)</f>
        <v>0</v>
      </c>
      <c r="BL37" s="15">
        <f>N36+N37+BL36+BJ37</f>
        <v>0</v>
      </c>
      <c r="BM37" s="16">
        <f>IF(AND(BN$28&gt;0,BN$28&lt;BM36),1,0)+BN$29</f>
        <v>0</v>
      </c>
      <c r="BN37" s="16">
        <f>BI37+BP36</f>
        <v>0</v>
      </c>
      <c r="BO37" s="16">
        <f>IF(BM36&gt;0,IF(BO36&gt;0,VALUE(MID(O36,BO36+1,FIND("]",O36)-BO36-1)),0),BJ37)</f>
        <v>0</v>
      </c>
      <c r="BP37" s="17">
        <f>BK37+IF(N36&gt;0,1,0)</f>
        <v>0</v>
      </c>
      <c r="BQ37" s="15">
        <f>S36+S37+BQ36+BO37</f>
        <v>0</v>
      </c>
      <c r="BR37" s="16">
        <f>IF(AND(BS$28&gt;0,BS$28&lt;BR36),1,0)+BS$29</f>
        <v>0</v>
      </c>
      <c r="BS37" s="16">
        <f>BN37+BU36</f>
        <v>0</v>
      </c>
      <c r="BT37" s="16">
        <f>IF(BR36&gt;0,IF(BT36&gt;0,VALUE(MID(T36,BT36+1,FIND("]",T36)-BT36-1)),0),BO37)</f>
        <v>0</v>
      </c>
      <c r="BU37" s="17">
        <f>BP37+IF(S36&gt;0,1,0)</f>
        <v>0</v>
      </c>
      <c r="BV37" s="15">
        <f>X36+X37+BV36+BT37</f>
        <v>0</v>
      </c>
      <c r="BW37" s="16">
        <f>IF(AND(BX$28&gt;0,BX$28&lt;BW36),1,0)+BX$29</f>
        <v>0</v>
      </c>
      <c r="BX37" s="16">
        <f>BS37+BZ36</f>
        <v>0</v>
      </c>
      <c r="BY37" s="16">
        <f>IF(BW36&gt;0,IF(BY36&gt;0,VALUE(MID(Y36,BY36+1,FIND("]",Y36)-BY36-1)),0),BT37)</f>
        <v>0</v>
      </c>
      <c r="BZ37" s="17">
        <f>BU37+IF(X36&gt;0,1,0)</f>
        <v>0</v>
      </c>
      <c r="CA37" s="15">
        <f>AC36+AC37+CA36+BY37</f>
        <v>0</v>
      </c>
      <c r="CB37" s="16">
        <f>IF(AND(CC$28&gt;0,CC$28&lt;CB36),1,0)+CC$29</f>
        <v>0</v>
      </c>
      <c r="CC37" s="16">
        <f>BX37+CE36</f>
        <v>0</v>
      </c>
      <c r="CD37" s="16">
        <f>IF(CB36&gt;0,IF(CD36&gt;0,VALUE(MID(AD36,CD36+1,FIND("]",AD36)-CD36-1)),0),BY37)</f>
        <v>0</v>
      </c>
      <c r="CE37" s="17">
        <f>BZ37+IF(AC36&gt;0,1,0)</f>
        <v>0</v>
      </c>
      <c r="CF37" s="15">
        <f>AH36+AH37+CF36+CD37</f>
        <v>0</v>
      </c>
      <c r="CG37" s="16">
        <f>IF(AND(CH$28&gt;0,CH$28&lt;CG36),1,0)+CH$29</f>
        <v>0</v>
      </c>
      <c r="CH37" s="16">
        <f>CC37+CJ36</f>
        <v>0</v>
      </c>
      <c r="CI37" s="16">
        <f>IF(CG36&gt;0,IF(CI36&gt;0,VALUE(MID(AI36,CI36+1,FIND("]",AI36)-CI36-1)),0),CD37)</f>
        <v>0</v>
      </c>
      <c r="CJ37" s="17">
        <f>CE37+IF(AH36&gt;0,1,0)</f>
        <v>0</v>
      </c>
      <c r="CK37" s="15">
        <f>AM36+AM37+CK36+CI37</f>
        <v>0</v>
      </c>
      <c r="CL37" s="16">
        <f>IF(AND(CM$28&gt;0,CM$28&lt;CL36),1,0)+CM$29</f>
        <v>0</v>
      </c>
      <c r="CM37" s="16">
        <f>CH37+CO36</f>
        <v>0</v>
      </c>
      <c r="CN37" s="16">
        <f>IF(CL36&gt;0,IF(CN36&gt;0,VALUE(MID(AN36,CN36+1,FIND("]",AN36)-CN36-1)),0),CI37)</f>
        <v>0</v>
      </c>
      <c r="CO37" s="17">
        <f>CJ37+IF(AM36&gt;0,1,0)</f>
        <v>0</v>
      </c>
    </row>
    <row r="38" spans="2:93" ht="12.75" customHeight="1" x14ac:dyDescent="0.2">
      <c r="B38" s="137" t="s">
        <v>56</v>
      </c>
      <c r="C38" s="104"/>
      <c r="D38" s="22"/>
      <c r="E38" s="99" t="str">
        <f>IF(AND(D38+BB38&gt;0,H39&gt;0),VLOOKUP(BB39+BC39+E39+H39,NavalResultsInfo,VLOOKUP($B38,NavalResultsProjectInfo,2,0)),"")</f>
        <v/>
      </c>
      <c r="F38" s="99"/>
      <c r="G38" s="99"/>
      <c r="H38" s="99"/>
      <c r="I38" s="22"/>
      <c r="J38" s="99" t="str">
        <f>IF(AND(I38+BG38&gt;0,M39&gt;0),VLOOKUP(BG39+BH39+J39+M39,NavalResultsInfo,VLOOKUP($B38,NavalResultsProjectInfo,2,0)),"")</f>
        <v/>
      </c>
      <c r="K38" s="99"/>
      <c r="L38" s="99"/>
      <c r="M38" s="99"/>
      <c r="N38" s="22"/>
      <c r="O38" s="99" t="str">
        <f>IF(AND(N38+BL38&gt;0,R39&gt;0),VLOOKUP(BL39+BM39+O39+R39,NavalResultsInfo,VLOOKUP($B38,NavalResultsProjectInfo,2,0)),"")</f>
        <v/>
      </c>
      <c r="P38" s="99"/>
      <c r="Q38" s="99"/>
      <c r="R38" s="99"/>
      <c r="S38" s="22"/>
      <c r="T38" s="99" t="str">
        <f>IF(AND(S38+BQ38&gt;0,W39&gt;0),VLOOKUP(BQ39+BR39+T39+W39,NavalResultsInfo,VLOOKUP($B38,NavalResultsProjectInfo,2,0)),"")</f>
        <v/>
      </c>
      <c r="U38" s="99"/>
      <c r="V38" s="99"/>
      <c r="W38" s="99"/>
      <c r="X38" s="22"/>
      <c r="Y38" s="99" t="str">
        <f>IF(AND(X38+BV38&gt;0,AB39&gt;0),VLOOKUP(BV39+BW39+Y39+AB39,NavalResultsInfo,VLOOKUP($B38,NavalResultsProjectInfo,2,0)),"")</f>
        <v/>
      </c>
      <c r="Z38" s="99"/>
      <c r="AA38" s="99"/>
      <c r="AB38" s="99"/>
      <c r="AC38" s="22"/>
      <c r="AD38" s="99" t="str">
        <f>IF(AND(AC38+CA38&gt;0,AG39&gt;0),VLOOKUP(CA39+CB39+AD39+AG39,NavalResultsInfo,VLOOKUP($B38,NavalResultsProjectInfo,2,0)),"")</f>
        <v/>
      </c>
      <c r="AE38" s="99"/>
      <c r="AF38" s="99"/>
      <c r="AG38" s="99"/>
      <c r="AH38" s="22"/>
      <c r="AI38" s="99" t="str">
        <f>IF(AND(AH38+CF38&gt;0,AL39&gt;0),VLOOKUP(CF39+CG39+AI39+AL39,NavalResultsInfo,VLOOKUP($B38,NavalResultsProjectInfo,2,0)),"")</f>
        <v/>
      </c>
      <c r="AJ38" s="99"/>
      <c r="AK38" s="99"/>
      <c r="AL38" s="99"/>
      <c r="AM38" s="22"/>
      <c r="AN38" s="99" t="str">
        <f>IF(AND(AM38+CK38&gt;0,AQ39&gt;0),VLOOKUP(CK39+CL39+AN39+AQ39,NavalResultsInfo,VLOOKUP($B38,NavalResultsProjectInfo,2,0)),"")</f>
        <v/>
      </c>
      <c r="AO38" s="99"/>
      <c r="AP38" s="99"/>
      <c r="AQ38" s="99"/>
      <c r="AR38" s="136" t="s">
        <v>51</v>
      </c>
      <c r="AS38" s="101" t="s">
        <v>12</v>
      </c>
      <c r="BB38" s="15">
        <f>IF(AX38&lt;0,AW39,0)</f>
        <v>0</v>
      </c>
      <c r="BC38" s="16">
        <f>IF(F39&lt;&gt;"",VLOOKUP(F39,TurnInfo,2,0),-1)</f>
        <v>-1</v>
      </c>
      <c r="BD38" s="16">
        <f>IF($AV38&gt;=1,-1*AY39+IF($AV38&gt;=2,AY$69+IF(AND(BC$68&gt;0,BC$68&lt;BC38),BD$69-AY$69,0),0),0)</f>
        <v>0</v>
      </c>
      <c r="BE38" s="16">
        <f>IF(ISERR(FIND("[",E38)),-1,FIND("[",E38))</f>
        <v>-1</v>
      </c>
      <c r="BF38" s="17">
        <f>IF(E38&lt;&gt;"",IF(AND(LEFT(E38,2)&lt;&gt;"--",LEFT(E38,1)&lt;&gt;"["),IF(LEFT(E38,2)="-2",2,1),0),0)</f>
        <v>0</v>
      </c>
      <c r="BG38" s="15">
        <f>IF(BC38&lt;0,BB38+D38+D39,0)</f>
        <v>0</v>
      </c>
      <c r="BH38" s="16">
        <f>IF(K39&lt;&gt;"",VLOOKUP(K39,TurnInfo,2,0),-1)</f>
        <v>-1</v>
      </c>
      <c r="BI38" s="16">
        <f>IF($AV38&gt;=1,-1*BD39+IF($AV38&gt;=2,BD$69+IF(AND(BH$68&gt;0,BH$68&lt;BH38),BI$69-BD$69,0),0),0)</f>
        <v>0</v>
      </c>
      <c r="BJ38" s="16">
        <f>IF(ISERR(FIND("[",J38)),-1,FIND("[",J38))</f>
        <v>-1</v>
      </c>
      <c r="BK38" s="17">
        <f>IF(J38&lt;&gt;"",IF(AND(LEFT(J38,2)&lt;&gt;"--",LEFT(J38,1)&lt;&gt;"["),IF(LEFT(J38,2)="-2",2,1),0),0)</f>
        <v>0</v>
      </c>
      <c r="BL38" s="15">
        <f>IF(BH38&lt;0,BG38+I38+I39,0)</f>
        <v>0</v>
      </c>
      <c r="BM38" s="16">
        <f>IF(P39&lt;&gt;"",VLOOKUP(P39,TurnInfo,2,0),-1)</f>
        <v>-1</v>
      </c>
      <c r="BN38" s="16">
        <f>IF($AV38&gt;=1,-1*BI39+IF($AV38&gt;=2,BI$69+IF(AND(BM$68&gt;0,BM$68&lt;BM38),BN$69-BI$69,0),0),0)</f>
        <v>0</v>
      </c>
      <c r="BO38" s="16">
        <f>IF(ISERR(FIND("[",O38)),-1,FIND("[",O38))</f>
        <v>-1</v>
      </c>
      <c r="BP38" s="17">
        <f>IF(O38&lt;&gt;"",IF(AND(LEFT(O38,2)&lt;&gt;"--",LEFT(O38,1)&lt;&gt;"["),IF(LEFT(O38,2)="-2",2,1),0),0)</f>
        <v>0</v>
      </c>
      <c r="BQ38" s="15">
        <f>IF(BM38&lt;0,BL38+N38+N39,0)</f>
        <v>0</v>
      </c>
      <c r="BR38" s="16">
        <f>IF(U39&lt;&gt;"",VLOOKUP(U39,TurnInfo,2,0),-1)</f>
        <v>-1</v>
      </c>
      <c r="BS38" s="16">
        <f>IF($AV38&gt;=1,-1*BN39+IF($AV38&gt;=2,BN$69+IF(AND(BR$68&gt;0,BR$68&lt;BR38),BS$69-BN$69,0),0),0)</f>
        <v>0</v>
      </c>
      <c r="BT38" s="16">
        <f>IF(ISERR(FIND("[",T38)),-1,FIND("[",T38))</f>
        <v>-1</v>
      </c>
      <c r="BU38" s="17">
        <f>IF(T38&lt;&gt;"",IF(AND(LEFT(T38,2)&lt;&gt;"--",LEFT(T38,1)&lt;&gt;"["),IF(LEFT(T38,2)="-2",2,1),0),0)</f>
        <v>0</v>
      </c>
      <c r="BV38" s="15">
        <f>IF(BR38&lt;0,BQ38+S38+S39,0)</f>
        <v>0</v>
      </c>
      <c r="BW38" s="16">
        <f>IF(Z39&lt;&gt;"",VLOOKUP(Z39,TurnInfo,2,0),-1)</f>
        <v>-1</v>
      </c>
      <c r="BX38" s="16">
        <f>IF($AV38&gt;=1,-1*BS39+IF($AV38&gt;=2,BS$69+IF(AND(BW$68&gt;0,BW$68&lt;BW38),BX$69-BS$69,0),0),0)</f>
        <v>0</v>
      </c>
      <c r="BY38" s="16">
        <f>IF(ISERR(FIND("[",Y38)),-1,FIND("[",Y38))</f>
        <v>-1</v>
      </c>
      <c r="BZ38" s="17">
        <f>IF(Y38&lt;&gt;"",IF(AND(LEFT(Y38,2)&lt;&gt;"--",LEFT(Y38,1)&lt;&gt;"["),IF(LEFT(Y38,2)="-2",2,1),0),0)</f>
        <v>0</v>
      </c>
      <c r="CA38" s="15">
        <f>IF(BW38&lt;0,BV38+X38+X39,0)</f>
        <v>0</v>
      </c>
      <c r="CB38" s="16">
        <f>IF(AE39&lt;&gt;"",VLOOKUP(AE39,TurnInfo,2,0),-1)</f>
        <v>-1</v>
      </c>
      <c r="CC38" s="16">
        <f>IF($AV38&gt;=1,-1*BX39+IF($AV38&gt;=2,BX$69+IF(AND(CB$68&gt;0,CB$68&lt;CB38),CC$69-BX$69,0),0),0)</f>
        <v>0</v>
      </c>
      <c r="CD38" s="16">
        <f>IF(ISERR(FIND("[",AD38)),-1,FIND("[",AD38))</f>
        <v>-1</v>
      </c>
      <c r="CE38" s="17">
        <f>IF(AD38&lt;&gt;"",IF(AND(LEFT(AD38,2)&lt;&gt;"--",LEFT(AD38,1)&lt;&gt;"["),IF(LEFT(AD38,2)="-2",2,1),0),0)</f>
        <v>0</v>
      </c>
      <c r="CF38" s="15">
        <f>IF(CB38&lt;0,CA38+AC38+AC39,0)</f>
        <v>0</v>
      </c>
      <c r="CG38" s="16">
        <f>IF(AJ39&lt;&gt;"",VLOOKUP(AJ39,TurnInfo,2,0),-1)</f>
        <v>-1</v>
      </c>
      <c r="CH38" s="16">
        <f>IF($AV38&gt;=1,-1*CC39+IF($AV38&gt;=2,CC$69+IF(AND(CG$68&gt;0,CG$68&lt;CG38),CH$69-CC$69,0),0),0)</f>
        <v>0</v>
      </c>
      <c r="CI38" s="16">
        <f>IF(ISERR(FIND("[",AI38)),-1,FIND("[",AI38))</f>
        <v>-1</v>
      </c>
      <c r="CJ38" s="17">
        <f>IF(AI38&lt;&gt;"",IF(AND(LEFT(AI38,2)&lt;&gt;"--",LEFT(AI38,1)&lt;&gt;"["),IF(LEFT(AI38,2)="-2",2,1),0),0)</f>
        <v>0</v>
      </c>
      <c r="CK38" s="15">
        <f>IF(CG38&lt;0,CF38+AH38+AH39,0)</f>
        <v>0</v>
      </c>
      <c r="CL38" s="16">
        <f>IF(AO39&lt;&gt;"",VLOOKUP(AO39,TurnInfo,2,0),-1)</f>
        <v>-1</v>
      </c>
      <c r="CM38" s="16">
        <f>IF($AV38&gt;=1,-1*CH39+IF($AV38&gt;=2,CH$69+IF(AND(CL$68&gt;0,CL$68&lt;CL38),CM$69-CH$69,0),0),0)</f>
        <v>0</v>
      </c>
      <c r="CN38" s="16">
        <f>IF(ISERR(FIND("[",AN38)),-1,FIND("[",AN38))</f>
        <v>-1</v>
      </c>
      <c r="CO38" s="17">
        <f>IF(AN38&lt;&gt;"",IF(AND(LEFT(AN38,2)&lt;&gt;"--",LEFT(AN38,1)&lt;&gt;"["),IF(LEFT(AN38,2)="-2",2,1),0),0)</f>
        <v>0</v>
      </c>
    </row>
    <row r="39" spans="2:93" ht="12.75" customHeight="1" x14ac:dyDescent="0.2">
      <c r="B39" s="137"/>
      <c r="C39" s="104"/>
      <c r="D39" s="23"/>
      <c r="E39" s="24">
        <f>IF(D38+BB38&gt;0,BD38,0)</f>
        <v>0</v>
      </c>
      <c r="F39" s="102"/>
      <c r="G39" s="102"/>
      <c r="H39" s="25"/>
      <c r="I39" s="23"/>
      <c r="J39" s="24">
        <f>IF(I38+BG38&gt;0,BI38,0)</f>
        <v>0</v>
      </c>
      <c r="K39" s="102"/>
      <c r="L39" s="102"/>
      <c r="M39" s="25"/>
      <c r="N39" s="23"/>
      <c r="O39" s="24">
        <f>IF(N38+BL38&gt;0,BN38,0)</f>
        <v>0</v>
      </c>
      <c r="P39" s="102"/>
      <c r="Q39" s="102"/>
      <c r="R39" s="25"/>
      <c r="S39" s="23"/>
      <c r="T39" s="24">
        <f>IF(S38+BQ38&gt;0,BS38,0)</f>
        <v>0</v>
      </c>
      <c r="U39" s="102"/>
      <c r="V39" s="102"/>
      <c r="W39" s="25"/>
      <c r="X39" s="23"/>
      <c r="Y39" s="24">
        <f>IF(X38+BV38&gt;0,BX38,0)</f>
        <v>0</v>
      </c>
      <c r="Z39" s="102"/>
      <c r="AA39" s="102"/>
      <c r="AB39" s="25"/>
      <c r="AC39" s="23"/>
      <c r="AD39" s="24">
        <f>IF(AC38+CA38&gt;0,CC38,0)</f>
        <v>0</v>
      </c>
      <c r="AE39" s="102"/>
      <c r="AF39" s="102"/>
      <c r="AG39" s="25"/>
      <c r="AH39" s="23"/>
      <c r="AI39" s="24">
        <f>IF(AH38+CF38&gt;0,CH38,0)</f>
        <v>0</v>
      </c>
      <c r="AJ39" s="102"/>
      <c r="AK39" s="102"/>
      <c r="AL39" s="25"/>
      <c r="AM39" s="23"/>
      <c r="AN39" s="24">
        <f>IF(AM38+CK38&gt;0,CM38,0)</f>
        <v>0</v>
      </c>
      <c r="AO39" s="102"/>
      <c r="AP39" s="102"/>
      <c r="AQ39" s="25"/>
      <c r="AR39" s="136"/>
      <c r="AS39" s="101"/>
      <c r="BB39" s="15">
        <f>D38+D39+BB38+AZ39</f>
        <v>0</v>
      </c>
      <c r="BC39" s="16">
        <f>IF(AND(BD$28&gt;0,BD$28&lt;BC38),1,0)+BD$29</f>
        <v>0</v>
      </c>
      <c r="BD39" s="16">
        <f>AY39+BF38</f>
        <v>0</v>
      </c>
      <c r="BE39" s="16">
        <f>IF(BC38&gt;0,IF(BE38&gt;0,VALUE(MID(E38,BE38+1,FIND("]",E38)-BE38-1)),0),AZ39)</f>
        <v>0</v>
      </c>
      <c r="BF39" s="17">
        <f>BA39+IF(D38&gt;0,1,0)</f>
        <v>0</v>
      </c>
      <c r="BG39" s="15">
        <f>I38+I39+BG38+BE39</f>
        <v>0</v>
      </c>
      <c r="BH39" s="16">
        <f>IF(AND(BI$28&gt;0,BI$28&lt;BH38),1,0)+BI$29</f>
        <v>0</v>
      </c>
      <c r="BI39" s="16">
        <f>BD39+BK38</f>
        <v>0</v>
      </c>
      <c r="BJ39" s="16">
        <f>IF(BH38&gt;0,IF(BJ38&gt;0,VALUE(MID(J38,BJ38+1,FIND("]",J38)-BJ38-1)),0),BE39)</f>
        <v>0</v>
      </c>
      <c r="BK39" s="17">
        <f>BF39+IF(I38&gt;0,1,0)</f>
        <v>0</v>
      </c>
      <c r="BL39" s="15">
        <f>N38+N39+BL38+BJ39</f>
        <v>0</v>
      </c>
      <c r="BM39" s="16">
        <f>IF(AND(BN$28&gt;0,BN$28&lt;BM38),1,0)+BN$29</f>
        <v>0</v>
      </c>
      <c r="BN39" s="16">
        <f>BI39+BP38</f>
        <v>0</v>
      </c>
      <c r="BO39" s="16">
        <f>IF(BM38&gt;0,IF(BO38&gt;0,VALUE(MID(O38,BO38+1,FIND("]",O38)-BO38-1)),0),BJ39)</f>
        <v>0</v>
      </c>
      <c r="BP39" s="17">
        <f>BK39+IF(N38&gt;0,1,0)</f>
        <v>0</v>
      </c>
      <c r="BQ39" s="15">
        <f>S38+S39+BQ38+BO39</f>
        <v>0</v>
      </c>
      <c r="BR39" s="16">
        <f>IF(AND(BS$28&gt;0,BS$28&lt;BR38),1,0)+BS$29</f>
        <v>0</v>
      </c>
      <c r="BS39" s="16">
        <f>BN39+BU38</f>
        <v>0</v>
      </c>
      <c r="BT39" s="16">
        <f>IF(BR38&gt;0,IF(BT38&gt;0,VALUE(MID(T38,BT38+1,FIND("]",T38)-BT38-1)),0),BO39)</f>
        <v>0</v>
      </c>
      <c r="BU39" s="17">
        <f>BP39+IF(S38&gt;0,1,0)</f>
        <v>0</v>
      </c>
      <c r="BV39" s="15">
        <f>X38+X39+BV38+BT39</f>
        <v>0</v>
      </c>
      <c r="BW39" s="16">
        <f>IF(AND(BX$28&gt;0,BX$28&lt;BW38),1,0)+BX$29</f>
        <v>0</v>
      </c>
      <c r="BX39" s="16">
        <f>BS39+BZ38</f>
        <v>0</v>
      </c>
      <c r="BY39" s="16">
        <f>IF(BW38&gt;0,IF(BY38&gt;0,VALUE(MID(Y38,BY38+1,FIND("]",Y38)-BY38-1)),0),BT39)</f>
        <v>0</v>
      </c>
      <c r="BZ39" s="17">
        <f>BU39+IF(X38&gt;0,1,0)</f>
        <v>0</v>
      </c>
      <c r="CA39" s="15">
        <f>AC38+AC39+CA38+BY39</f>
        <v>0</v>
      </c>
      <c r="CB39" s="16">
        <f>IF(AND(CC$28&gt;0,CC$28&lt;CB38),1,0)+CC$29</f>
        <v>0</v>
      </c>
      <c r="CC39" s="16">
        <f>BX39+CE38</f>
        <v>0</v>
      </c>
      <c r="CD39" s="16">
        <f>IF(CB38&gt;0,IF(CD38&gt;0,VALUE(MID(AD38,CD38+1,FIND("]",AD38)-CD38-1)),0),BY39)</f>
        <v>0</v>
      </c>
      <c r="CE39" s="17">
        <f>BZ39+IF(AC38&gt;0,1,0)</f>
        <v>0</v>
      </c>
      <c r="CF39" s="15">
        <f>AH38+AH39+CF38+CD39</f>
        <v>0</v>
      </c>
      <c r="CG39" s="16">
        <f>IF(AND(CH$28&gt;0,CH$28&lt;CG38),1,0)+CH$29</f>
        <v>0</v>
      </c>
      <c r="CH39" s="16">
        <f>CC39+CJ38</f>
        <v>0</v>
      </c>
      <c r="CI39" s="16">
        <f>IF(CG38&gt;0,IF(CI38&gt;0,VALUE(MID(AI38,CI38+1,FIND("]",AI38)-CI38-1)),0),CD39)</f>
        <v>0</v>
      </c>
      <c r="CJ39" s="17">
        <f>CE39+IF(AH38&gt;0,1,0)</f>
        <v>0</v>
      </c>
      <c r="CK39" s="15">
        <f>AM38+AM39+CK38+CI39</f>
        <v>0</v>
      </c>
      <c r="CL39" s="16">
        <f>IF(AND(CM$28&gt;0,CM$28&lt;CL38),1,0)+CM$29</f>
        <v>0</v>
      </c>
      <c r="CM39" s="16">
        <f>CH39+CO38</f>
        <v>0</v>
      </c>
      <c r="CN39" s="16">
        <f>IF(CL38&gt;0,IF(CN38&gt;0,VALUE(MID(AN38,CN38+1,FIND("]",AN38)-CN38-1)),0),CI39)</f>
        <v>0</v>
      </c>
      <c r="CO39" s="17">
        <f>CJ39+IF(AM38&gt;0,1,0)</f>
        <v>0</v>
      </c>
    </row>
    <row r="40" spans="2:93" ht="12.75" customHeight="1" x14ac:dyDescent="0.2">
      <c r="B40" s="96" t="s">
        <v>57</v>
      </c>
      <c r="C40" s="97" t="s">
        <v>58</v>
      </c>
      <c r="D40" s="98"/>
      <c r="E40" s="98"/>
      <c r="F40" s="98"/>
      <c r="G40" s="98"/>
      <c r="H40" s="98"/>
      <c r="I40" s="14"/>
      <c r="J40" s="93"/>
      <c r="K40" s="93"/>
      <c r="L40" s="93"/>
      <c r="M40" s="93"/>
      <c r="N40" s="14"/>
      <c r="O40" s="93"/>
      <c r="P40" s="93"/>
      <c r="Q40" s="93"/>
      <c r="R40" s="93"/>
      <c r="S40" s="14"/>
      <c r="T40" s="93"/>
      <c r="U40" s="93"/>
      <c r="V40" s="93"/>
      <c r="W40" s="93"/>
      <c r="X40" s="14"/>
      <c r="Y40" s="93"/>
      <c r="Z40" s="93"/>
      <c r="AA40" s="93"/>
      <c r="AB40" s="93"/>
      <c r="AC40" s="14"/>
      <c r="AD40" s="93"/>
      <c r="AE40" s="93"/>
      <c r="AF40" s="93"/>
      <c r="AG40" s="93"/>
      <c r="AH40" s="14"/>
      <c r="AI40" s="93"/>
      <c r="AJ40" s="93"/>
      <c r="AK40" s="93"/>
      <c r="AL40" s="93"/>
      <c r="AM40" s="14"/>
      <c r="AN40" s="93"/>
      <c r="AO40" s="93"/>
      <c r="AP40" s="93"/>
      <c r="AQ40" s="93"/>
      <c r="AR40" s="94"/>
      <c r="AS40" s="95"/>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row>
    <row r="41" spans="2:93" ht="12.75" customHeight="1" x14ac:dyDescent="0.2">
      <c r="B41" s="96"/>
      <c r="C41" s="97"/>
      <c r="D41" s="98"/>
      <c r="E41" s="98"/>
      <c r="F41" s="98"/>
      <c r="G41" s="98"/>
      <c r="H41" s="98"/>
      <c r="I41" s="19"/>
      <c r="J41" s="113"/>
      <c r="K41" s="113"/>
      <c r="L41" s="139"/>
      <c r="M41" s="139"/>
      <c r="N41" s="19"/>
      <c r="O41" s="113"/>
      <c r="P41" s="113"/>
      <c r="Q41" s="139"/>
      <c r="R41" s="139"/>
      <c r="S41" s="19"/>
      <c r="T41" s="113"/>
      <c r="U41" s="113"/>
      <c r="V41" s="139"/>
      <c r="W41" s="139"/>
      <c r="X41" s="19"/>
      <c r="Y41" s="113"/>
      <c r="Z41" s="113"/>
      <c r="AA41" s="139"/>
      <c r="AB41" s="139"/>
      <c r="AC41" s="19"/>
      <c r="AD41" s="113"/>
      <c r="AE41" s="113"/>
      <c r="AF41" s="139"/>
      <c r="AG41" s="139"/>
      <c r="AH41" s="19"/>
      <c r="AI41" s="113"/>
      <c r="AJ41" s="113"/>
      <c r="AK41" s="139"/>
      <c r="AL41" s="139"/>
      <c r="AM41" s="19"/>
      <c r="AN41" s="113"/>
      <c r="AO41" s="113"/>
      <c r="AP41" s="139"/>
      <c r="AQ41" s="139"/>
      <c r="AR41" s="94"/>
      <c r="AS41" s="95"/>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row>
    <row r="42" spans="2:93" ht="12.75" customHeight="1" x14ac:dyDescent="0.2">
      <c r="B42" s="90" t="s">
        <v>59</v>
      </c>
      <c r="C42" s="91" t="s">
        <v>45</v>
      </c>
      <c r="D42" s="92"/>
      <c r="E42" s="92"/>
      <c r="F42" s="92"/>
      <c r="G42" s="92"/>
      <c r="H42" s="92"/>
      <c r="I42" s="22"/>
      <c r="J42" s="81"/>
      <c r="K42" s="81"/>
      <c r="L42" s="81"/>
      <c r="M42" s="81"/>
      <c r="N42" s="22"/>
      <c r="O42" s="81"/>
      <c r="P42" s="81"/>
      <c r="Q42" s="81"/>
      <c r="R42" s="81"/>
      <c r="S42" s="22"/>
      <c r="T42" s="81"/>
      <c r="U42" s="81"/>
      <c r="V42" s="81"/>
      <c r="W42" s="81"/>
      <c r="X42" s="22"/>
      <c r="Y42" s="81"/>
      <c r="Z42" s="81"/>
      <c r="AA42" s="81"/>
      <c r="AB42" s="81"/>
      <c r="AC42" s="22"/>
      <c r="AD42" s="81"/>
      <c r="AE42" s="81"/>
      <c r="AF42" s="81"/>
      <c r="AG42" s="81"/>
      <c r="AH42" s="22"/>
      <c r="AI42" s="81"/>
      <c r="AJ42" s="81"/>
      <c r="AK42" s="81"/>
      <c r="AL42" s="81"/>
      <c r="AM42" s="22"/>
      <c r="AN42" s="81"/>
      <c r="AO42" s="81"/>
      <c r="AP42" s="81"/>
      <c r="AQ42" s="81"/>
      <c r="AR42" s="88"/>
      <c r="AS42" s="89"/>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row>
    <row r="43" spans="2:93" ht="12.75" customHeight="1" x14ac:dyDescent="0.2">
      <c r="B43" s="90"/>
      <c r="C43" s="91"/>
      <c r="D43" s="92"/>
      <c r="E43" s="92"/>
      <c r="F43" s="92"/>
      <c r="G43" s="92"/>
      <c r="H43" s="92"/>
      <c r="I43" s="19"/>
      <c r="J43" s="113"/>
      <c r="K43" s="113"/>
      <c r="L43" s="139"/>
      <c r="M43" s="139"/>
      <c r="N43" s="19"/>
      <c r="O43" s="113"/>
      <c r="P43" s="113"/>
      <c r="Q43" s="139"/>
      <c r="R43" s="139"/>
      <c r="S43" s="19"/>
      <c r="T43" s="113"/>
      <c r="U43" s="113"/>
      <c r="V43" s="139"/>
      <c r="W43" s="139"/>
      <c r="X43" s="19"/>
      <c r="Y43" s="113"/>
      <c r="Z43" s="113"/>
      <c r="AA43" s="139"/>
      <c r="AB43" s="139"/>
      <c r="AC43" s="19"/>
      <c r="AD43" s="113"/>
      <c r="AE43" s="113"/>
      <c r="AF43" s="139"/>
      <c r="AG43" s="139"/>
      <c r="AH43" s="19"/>
      <c r="AI43" s="113"/>
      <c r="AJ43" s="113"/>
      <c r="AK43" s="139"/>
      <c r="AL43" s="139"/>
      <c r="AM43" s="19"/>
      <c r="AN43" s="113"/>
      <c r="AO43" s="113"/>
      <c r="AP43" s="139"/>
      <c r="AQ43" s="139"/>
      <c r="AR43" s="88"/>
      <c r="AS43" s="89"/>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row>
    <row r="44" spans="2:93" ht="12.75" customHeight="1" x14ac:dyDescent="0.2">
      <c r="B44" s="137" t="s">
        <v>60</v>
      </c>
      <c r="C44" s="138" t="s">
        <v>61</v>
      </c>
      <c r="D44" s="124"/>
      <c r="E44" s="124"/>
      <c r="F44" s="124"/>
      <c r="G44" s="124"/>
      <c r="H44" s="124"/>
      <c r="I44" s="22"/>
      <c r="J44" s="132"/>
      <c r="K44" s="132"/>
      <c r="L44" s="133"/>
      <c r="M44" s="133"/>
      <c r="N44" s="22"/>
      <c r="O44" s="132"/>
      <c r="P44" s="132"/>
      <c r="Q44" s="133"/>
      <c r="R44" s="133"/>
      <c r="S44" s="22"/>
      <c r="T44" s="132"/>
      <c r="U44" s="132"/>
      <c r="V44" s="133"/>
      <c r="W44" s="133"/>
      <c r="X44" s="22"/>
      <c r="Y44" s="132"/>
      <c r="Z44" s="132"/>
      <c r="AA44" s="133"/>
      <c r="AB44" s="133"/>
      <c r="AC44" s="22"/>
      <c r="AD44" s="132"/>
      <c r="AE44" s="132"/>
      <c r="AF44" s="133"/>
      <c r="AG44" s="133"/>
      <c r="AH44" s="22"/>
      <c r="AI44" s="132"/>
      <c r="AJ44" s="132"/>
      <c r="AK44" s="133"/>
      <c r="AL44" s="133"/>
      <c r="AM44" s="22"/>
      <c r="AN44" s="132"/>
      <c r="AO44" s="132"/>
      <c r="AP44" s="133"/>
      <c r="AQ44" s="133"/>
      <c r="AR44" s="136"/>
      <c r="AS44" s="101"/>
    </row>
    <row r="45" spans="2:93" ht="12.75" customHeight="1" x14ac:dyDescent="0.2">
      <c r="B45" s="137"/>
      <c r="C45" s="138"/>
      <c r="D45" s="124"/>
      <c r="E45" s="124"/>
      <c r="F45" s="124"/>
      <c r="G45" s="124"/>
      <c r="H45" s="124"/>
      <c r="I45" s="19"/>
      <c r="J45" s="130"/>
      <c r="K45" s="130"/>
      <c r="L45" s="131"/>
      <c r="M45" s="131"/>
      <c r="N45" s="19"/>
      <c r="O45" s="130"/>
      <c r="P45" s="130"/>
      <c r="Q45" s="131"/>
      <c r="R45" s="131"/>
      <c r="S45" s="19"/>
      <c r="T45" s="130"/>
      <c r="U45" s="130"/>
      <c r="V45" s="131"/>
      <c r="W45" s="131"/>
      <c r="X45" s="19"/>
      <c r="Y45" s="130"/>
      <c r="Z45" s="130"/>
      <c r="AA45" s="131"/>
      <c r="AB45" s="131"/>
      <c r="AC45" s="19"/>
      <c r="AD45" s="130"/>
      <c r="AE45" s="130"/>
      <c r="AF45" s="131"/>
      <c r="AG45" s="131"/>
      <c r="AH45" s="19"/>
      <c r="AI45" s="130"/>
      <c r="AJ45" s="130"/>
      <c r="AK45" s="131"/>
      <c r="AL45" s="131"/>
      <c r="AM45" s="19"/>
      <c r="AN45" s="130"/>
      <c r="AO45" s="130"/>
      <c r="AP45" s="131"/>
      <c r="AQ45" s="131"/>
      <c r="AR45" s="136"/>
      <c r="AS45" s="101"/>
    </row>
    <row r="46" spans="2:93" ht="12.75" customHeight="1" x14ac:dyDescent="0.2">
      <c r="B46" s="79" t="s">
        <v>62</v>
      </c>
      <c r="C46" s="79"/>
      <c r="D46" s="80">
        <f>SUM(D28:D45)</f>
        <v>0</v>
      </c>
      <c r="E46" s="80"/>
      <c r="F46" s="80"/>
      <c r="G46" s="80"/>
      <c r="H46" s="80"/>
      <c r="I46" s="80">
        <f>SUM(I28:I45)</f>
        <v>0</v>
      </c>
      <c r="J46" s="80"/>
      <c r="K46" s="80"/>
      <c r="L46" s="80"/>
      <c r="M46" s="80"/>
      <c r="N46" s="80">
        <f>SUM(N28:N45)</f>
        <v>0</v>
      </c>
      <c r="O46" s="80"/>
      <c r="P46" s="80"/>
      <c r="Q46" s="80"/>
      <c r="R46" s="80"/>
      <c r="S46" s="80">
        <f>SUM(S28:S45)</f>
        <v>0</v>
      </c>
      <c r="T46" s="80"/>
      <c r="U46" s="80"/>
      <c r="V46" s="80"/>
      <c r="W46" s="80"/>
      <c r="X46" s="80">
        <f>SUM(X28:X45)</f>
        <v>0</v>
      </c>
      <c r="Y46" s="80"/>
      <c r="Z46" s="80"/>
      <c r="AA46" s="80"/>
      <c r="AB46" s="80"/>
      <c r="AC46" s="80">
        <f>SUM(AC28:AC45)</f>
        <v>0</v>
      </c>
      <c r="AD46" s="80"/>
      <c r="AE46" s="80"/>
      <c r="AF46" s="80"/>
      <c r="AG46" s="80"/>
      <c r="AH46" s="80">
        <f>SUM(AH28:AH45)</f>
        <v>0</v>
      </c>
      <c r="AI46" s="80"/>
      <c r="AJ46" s="80"/>
      <c r="AK46" s="80"/>
      <c r="AL46" s="80"/>
      <c r="AM46" s="80">
        <f>SUM(AM28:AM45)</f>
        <v>0</v>
      </c>
      <c r="AN46" s="80"/>
      <c r="AO46" s="80"/>
      <c r="AP46" s="80"/>
      <c r="AQ46" s="80"/>
      <c r="AR46" s="27"/>
      <c r="AS46" s="28"/>
      <c r="AV46" s="29"/>
      <c r="BB46" s="15">
        <f>IF(OR(D46&gt;ROUND((D$4+0.9)/2,0),SUMIF($B28:$B45,"",D28:D45)&lt;&gt;0),1,0)</f>
        <v>0</v>
      </c>
      <c r="BC46" s="16"/>
      <c r="BD46" s="16"/>
      <c r="BE46" s="16"/>
      <c r="BF46" s="17"/>
      <c r="BG46" s="15">
        <f>IF(OR(I46&gt;ROUND((I$4+0.9)/2,0),SUMIF($B28:$B45,"",I28:I45)&lt;&gt;0),1,0)</f>
        <v>0</v>
      </c>
      <c r="BH46" s="16"/>
      <c r="BI46" s="16"/>
      <c r="BJ46" s="16"/>
      <c r="BK46" s="17"/>
      <c r="BL46" s="15">
        <f>IF(OR(N46&gt;ROUND((N$4+0.9)/2,0),SUMIF($B28:$B45,"",N28:N45)&lt;&gt;0),1,0)</f>
        <v>0</v>
      </c>
      <c r="BM46" s="16"/>
      <c r="BN46" s="16"/>
      <c r="BO46" s="16"/>
      <c r="BP46" s="17"/>
      <c r="BQ46" s="15">
        <f>IF(OR(S46&gt;ROUND((S$4+0.9)/2,0),SUMIF($B28:$B45,"",S28:S45)&lt;&gt;0),1,0)</f>
        <v>0</v>
      </c>
      <c r="BR46" s="16"/>
      <c r="BS46" s="16"/>
      <c r="BT46" s="16"/>
      <c r="BU46" s="17"/>
      <c r="BV46" s="15">
        <f>IF(OR(X46&gt;ROUND((X$4+0.9)/2,0),SUMIF($B28:$B45,"",X28:X45)&lt;&gt;0),1,0)</f>
        <v>0</v>
      </c>
      <c r="BW46" s="16"/>
      <c r="BX46" s="16"/>
      <c r="BY46" s="16"/>
      <c r="BZ46" s="17"/>
      <c r="CA46" s="15">
        <f>IF(OR(AC46&gt;ROUND((AC$4+0.9)/2,0),SUMIF($B28:$B45,"",AC28:AC45)&lt;&gt;0),1,0)</f>
        <v>0</v>
      </c>
      <c r="CB46" s="16"/>
      <c r="CC46" s="16"/>
      <c r="CD46" s="16"/>
      <c r="CE46" s="17"/>
      <c r="CF46" s="15">
        <f>IF(OR(AH46&gt;ROUND((AH$4+0.9)/2,0),SUMIF($B28:$B45,"",AH28:AH45)&lt;&gt;0),1,0)</f>
        <v>0</v>
      </c>
      <c r="CG46" s="16"/>
      <c r="CH46" s="16"/>
      <c r="CI46" s="16"/>
      <c r="CJ46" s="17"/>
      <c r="CK46" s="15">
        <f>IF(OR(AM46&gt;ROUND((AM$4+0.9)/2,0),SUMIF($B28:$B45,"",AM28:AM45)&lt;&gt;0),1,0)</f>
        <v>0</v>
      </c>
      <c r="CL46" s="16"/>
      <c r="CM46" s="16"/>
      <c r="CN46" s="16"/>
      <c r="CO46" s="17"/>
    </row>
    <row r="47" spans="2:93" ht="12.75" customHeight="1" x14ac:dyDescent="0.2">
      <c r="B47" s="114" t="s">
        <v>63</v>
      </c>
      <c r="C47" s="115"/>
      <c r="D47" s="14"/>
      <c r="E47" s="111" t="str">
        <f>IF(AND(D47+BB47&gt;0,H48&gt;0),VLOOKUP(BB48+BC48+E48+H48,MilitaryResultsInfo,VLOOKUP($B47,MilitaryResultsProjectInfo,2,0)),"")</f>
        <v/>
      </c>
      <c r="F47" s="111"/>
      <c r="G47" s="111"/>
      <c r="H47" s="111"/>
      <c r="I47" s="14"/>
      <c r="J47" s="111" t="str">
        <f>IF(AND(I47+BG47&gt;0,M48&gt;0),VLOOKUP(BG48+BH48+J48+M48,MilitaryResultsInfo,VLOOKUP($B47,MilitaryResultsProjectInfo,2,0)),"")</f>
        <v/>
      </c>
      <c r="K47" s="111"/>
      <c r="L47" s="111"/>
      <c r="M47" s="111"/>
      <c r="N47" s="14"/>
      <c r="O47" s="111" t="str">
        <f>IF(AND(N47+BL47&gt;0,R48&gt;0),VLOOKUP(BL48+BM48+O48+R48,MilitaryResultsInfo,VLOOKUP($B47,MilitaryResultsProjectInfo,2,0)),"")</f>
        <v/>
      </c>
      <c r="P47" s="111"/>
      <c r="Q47" s="111"/>
      <c r="R47" s="111"/>
      <c r="S47" s="14"/>
      <c r="T47" s="111" t="str">
        <f>IF(AND(S47+BQ47&gt;0,W48&gt;0),VLOOKUP(BQ48+BR48+T48+W48,MilitaryResultsInfo,VLOOKUP($B47,MilitaryResultsProjectInfo,2,0)),"")</f>
        <v/>
      </c>
      <c r="U47" s="111"/>
      <c r="V47" s="111"/>
      <c r="W47" s="111"/>
      <c r="X47" s="14"/>
      <c r="Y47" s="111" t="str">
        <f>IF(AND(X47+BV47&gt;0,AB48&gt;0),VLOOKUP(BV48+BW48+Y48+AB48,MilitaryResultsInfo,VLOOKUP($B47,MilitaryResultsProjectInfo,2,0)),"")</f>
        <v/>
      </c>
      <c r="Z47" s="111"/>
      <c r="AA47" s="111"/>
      <c r="AB47" s="111"/>
      <c r="AC47" s="14"/>
      <c r="AD47" s="111" t="str">
        <f>IF(AND(AC47+CA47&gt;0,AG48&gt;0),VLOOKUP(CA48+CB48+AD48+AG48,MilitaryResultsInfo,VLOOKUP($B47,MilitaryResultsProjectInfo,2,0)),"")</f>
        <v/>
      </c>
      <c r="AE47" s="111"/>
      <c r="AF47" s="111"/>
      <c r="AG47" s="111"/>
      <c r="AH47" s="14"/>
      <c r="AI47" s="111" t="str">
        <f>IF(AND(AH47+CF47&gt;0,AL48&gt;0),VLOOKUP(CF48+CG48+AI48+AL48,MilitaryResultsInfo,VLOOKUP($B47,MilitaryResultsProjectInfo,2,0)),"")</f>
        <v/>
      </c>
      <c r="AJ47" s="111"/>
      <c r="AK47" s="111"/>
      <c r="AL47" s="111"/>
      <c r="AM47" s="14"/>
      <c r="AN47" s="111" t="str">
        <f>IF(AND(AM47+CK47&gt;0,AQ48&gt;0),VLOOKUP(CK48+CL48+AN48+AQ48,MilitaryResultsInfo,VLOOKUP($B47,MilitaryResultsProjectInfo,2,0)),"")</f>
        <v/>
      </c>
      <c r="AO47" s="111"/>
      <c r="AP47" s="111"/>
      <c r="AQ47" s="111"/>
      <c r="AR47" s="94" t="s">
        <v>12</v>
      </c>
      <c r="AS47" s="112"/>
      <c r="BB47" s="15">
        <f>IF(AX47&lt;0,AW48,0)</f>
        <v>0</v>
      </c>
      <c r="BC47" s="16">
        <f>IF(F48&lt;&gt;"",VLOOKUP(F48,TurnInfo,2,0),-1)</f>
        <v>-1</v>
      </c>
      <c r="BD47" s="16">
        <f>IF(AND(UPPER(LEFT(E47,1))="B",F48&lt;&gt;""),VLOOKUP(F48,TurnInfo,2,0),-1)</f>
        <v>-1</v>
      </c>
      <c r="BE47" s="16">
        <f>IF(ISERR(FIND("[",E47)),-1,FIND("[",E47))</f>
        <v>-1</v>
      </c>
      <c r="BF47" s="17">
        <f>IF(E47&lt;&gt;"",IF(AND(LEFT(E47,2)&lt;&gt;"--",LEFT(E47,1)&lt;&gt;"["),IF(LEFT(E47,2)="-2",2,1),0),0)</f>
        <v>0</v>
      </c>
      <c r="BG47" s="15">
        <f>IF(BC47&lt;0,BB47+D47+D48,0)</f>
        <v>0</v>
      </c>
      <c r="BH47" s="16">
        <f>IF(K48&lt;&gt;"",VLOOKUP(K48,TurnInfo,2,0),-1)</f>
        <v>-1</v>
      </c>
      <c r="BI47" s="16">
        <f>IF(AND(UPPER(LEFT(J47,1))="B",K48&lt;&gt;""),VLOOKUP(K48,TurnInfo,2,0),-1)</f>
        <v>-1</v>
      </c>
      <c r="BJ47" s="16">
        <f>IF(ISERR(FIND("[",J47)),-1,FIND("[",J47))</f>
        <v>-1</v>
      </c>
      <c r="BK47" s="17">
        <f>IF(J47&lt;&gt;"",IF(AND(LEFT(J47,2)&lt;&gt;"--",LEFT(J47,1)&lt;&gt;"["),IF(LEFT(J47,2)="-2",2,1),0),0)</f>
        <v>0</v>
      </c>
      <c r="BL47" s="15">
        <f>IF(BH47&lt;0,BG47+I47+I48,0)</f>
        <v>0</v>
      </c>
      <c r="BM47" s="16">
        <f>IF(P48&lt;&gt;"",VLOOKUP(P48,TurnInfo,2,0),-1)</f>
        <v>-1</v>
      </c>
      <c r="BN47" s="16">
        <f>IF(AND(UPPER(LEFT(O47,1))="B",P48&lt;&gt;""),VLOOKUP(P48,TurnInfo,2,0),-1)</f>
        <v>-1</v>
      </c>
      <c r="BO47" s="16">
        <f>IF(ISERR(FIND("[",O47)),-1,FIND("[",O47))</f>
        <v>-1</v>
      </c>
      <c r="BP47" s="17">
        <f>IF(O47&lt;&gt;"",IF(AND(LEFT(O47,2)&lt;&gt;"--",LEFT(O47,1)&lt;&gt;"["),IF(LEFT(O47,2)="-2",2,1),0),0)</f>
        <v>0</v>
      </c>
      <c r="BQ47" s="15">
        <f>IF(BM47&lt;0,BL47+N47+N48,0)</f>
        <v>0</v>
      </c>
      <c r="BR47" s="16">
        <f>IF(U48&lt;&gt;"",VLOOKUP(U48,TurnInfo,2,0),-1)</f>
        <v>-1</v>
      </c>
      <c r="BS47" s="16">
        <f>IF(AND(UPPER(LEFT(T47,1))="B",U48&lt;&gt;""),VLOOKUP(U48,TurnInfo,2,0),-1)</f>
        <v>-1</v>
      </c>
      <c r="BT47" s="16">
        <f>IF(ISERR(FIND("[",T47)),-1,FIND("[",T47))</f>
        <v>-1</v>
      </c>
      <c r="BU47" s="17">
        <f>IF(T47&lt;&gt;"",IF(AND(LEFT(T47,2)&lt;&gt;"--",LEFT(T47,1)&lt;&gt;"["),IF(LEFT(T47,2)="-2",2,1),0),0)</f>
        <v>0</v>
      </c>
      <c r="BV47" s="15">
        <f>IF(BR47&lt;0,BQ47+S47+S48,0)</f>
        <v>0</v>
      </c>
      <c r="BW47" s="16">
        <f>IF(Z48&lt;&gt;"",VLOOKUP(Z48,TurnInfo,2,0),-1)</f>
        <v>-1</v>
      </c>
      <c r="BX47" s="16">
        <f>IF(AND(UPPER(LEFT(Y47,1))="B",Z48&lt;&gt;""),VLOOKUP(Z48,TurnInfo,2,0),-1)</f>
        <v>-1</v>
      </c>
      <c r="BY47" s="16">
        <f>IF(ISERR(FIND("[",Y47)),-1,FIND("[",Y47))</f>
        <v>-1</v>
      </c>
      <c r="BZ47" s="17">
        <f>IF(Y47&lt;&gt;"",IF(AND(LEFT(Y47,2)&lt;&gt;"--",LEFT(Y47,1)&lt;&gt;"["),IF(LEFT(Y47,2)="-2",2,1),0),0)</f>
        <v>0</v>
      </c>
      <c r="CA47" s="15">
        <f>IF(BW47&lt;0,BV47+X47+X48,0)</f>
        <v>0</v>
      </c>
      <c r="CB47" s="16">
        <f>IF(AE48&lt;&gt;"",VLOOKUP(AE48,TurnInfo,2,0),-1)</f>
        <v>-1</v>
      </c>
      <c r="CC47" s="16">
        <f>IF(AND(UPPER(LEFT(AD47,1))="B",AE48&lt;&gt;""),VLOOKUP(AE48,TurnInfo,2,0),-1)</f>
        <v>-1</v>
      </c>
      <c r="CD47" s="16">
        <f>IF(ISERR(FIND("[",AD47)),-1,FIND("[",AD47))</f>
        <v>-1</v>
      </c>
      <c r="CE47" s="17">
        <f>IF(AD47&lt;&gt;"",IF(AND(LEFT(AD47,2)&lt;&gt;"--",LEFT(AD47,1)&lt;&gt;"["),IF(LEFT(AD47,2)="-2",2,1),0),0)</f>
        <v>0</v>
      </c>
      <c r="CF47" s="15">
        <f>IF(CB47&lt;0,CA47+AC47+AC48,0)</f>
        <v>0</v>
      </c>
      <c r="CG47" s="16">
        <f>IF(AJ48&lt;&gt;"",VLOOKUP(AJ48,TurnInfo,2,0),-1)</f>
        <v>-1</v>
      </c>
      <c r="CH47" s="16">
        <f>IF(AND(UPPER(LEFT(AI47,1))="B",AJ48&lt;&gt;""),VLOOKUP(AJ48,TurnInfo,2,0),-1)</f>
        <v>-1</v>
      </c>
      <c r="CI47" s="16">
        <f>IF(ISERR(FIND("[",AI47)),-1,FIND("[",AI47))</f>
        <v>-1</v>
      </c>
      <c r="CJ47" s="17">
        <f>IF(AI47&lt;&gt;"",IF(AND(LEFT(AI47,2)&lt;&gt;"--",LEFT(AI47,1)&lt;&gt;"["),IF(LEFT(AI47,2)="-2",2,1),0),0)</f>
        <v>0</v>
      </c>
      <c r="CK47" s="15">
        <f>IF(CG47&lt;0,CF47+AH47+AH48,0)</f>
        <v>0</v>
      </c>
      <c r="CL47" s="16">
        <f>IF(AO48&lt;&gt;"",VLOOKUP(AO48,TurnInfo,2,0),-1)</f>
        <v>-1</v>
      </c>
      <c r="CM47" s="16">
        <f>IF(AND(UPPER(LEFT(AN47,1))="B",AO48&lt;&gt;""),VLOOKUP(AO48,TurnInfo,2,0),-1)</f>
        <v>-1</v>
      </c>
      <c r="CN47" s="16">
        <f>IF(ISERR(FIND("[",AN47)),-1,FIND("[",AN47))</f>
        <v>-1</v>
      </c>
      <c r="CO47" s="17">
        <f>IF(AN47&lt;&gt;"",IF(AND(LEFT(AN47,2)&lt;&gt;"--",LEFT(AN47,1)&lt;&gt;"["),IF(LEFT(AN47,2)="-2",2,1),0),0)</f>
        <v>0</v>
      </c>
    </row>
    <row r="48" spans="2:93" ht="12.75" customHeight="1" x14ac:dyDescent="0.2">
      <c r="B48" s="114"/>
      <c r="C48" s="115"/>
      <c r="D48" s="19"/>
      <c r="E48" s="20"/>
      <c r="F48" s="113"/>
      <c r="G48" s="113"/>
      <c r="H48" s="21"/>
      <c r="I48" s="19"/>
      <c r="J48" s="20"/>
      <c r="K48" s="113"/>
      <c r="L48" s="113"/>
      <c r="M48" s="21"/>
      <c r="N48" s="19"/>
      <c r="O48" s="20"/>
      <c r="P48" s="113"/>
      <c r="Q48" s="113"/>
      <c r="R48" s="21"/>
      <c r="S48" s="19"/>
      <c r="T48" s="20"/>
      <c r="U48" s="113"/>
      <c r="V48" s="113"/>
      <c r="W48" s="21"/>
      <c r="X48" s="19"/>
      <c r="Y48" s="20"/>
      <c r="Z48" s="113"/>
      <c r="AA48" s="113"/>
      <c r="AB48" s="21"/>
      <c r="AC48" s="19"/>
      <c r="AD48" s="20"/>
      <c r="AE48" s="113"/>
      <c r="AF48" s="113"/>
      <c r="AG48" s="21"/>
      <c r="AH48" s="19"/>
      <c r="AI48" s="20"/>
      <c r="AJ48" s="113"/>
      <c r="AK48" s="113"/>
      <c r="AL48" s="21"/>
      <c r="AM48" s="19"/>
      <c r="AN48" s="20"/>
      <c r="AO48" s="113"/>
      <c r="AP48" s="113"/>
      <c r="AQ48" s="21"/>
      <c r="AR48" s="94"/>
      <c r="AS48" s="112"/>
      <c r="BB48" s="15">
        <f>D47+D48+BB47+AZ48</f>
        <v>0</v>
      </c>
      <c r="BC48" s="16"/>
      <c r="BD48" s="16">
        <f>IF(AY47&gt;0,1,0)+AY48</f>
        <v>0</v>
      </c>
      <c r="BE48" s="16">
        <f>IF(BC47&gt;0,IF(BE47&gt;0,VALUE(MID(E47,BE47+1,FIND("]",E47)-BE47-1)),0),AZ48)</f>
        <v>0</v>
      </c>
      <c r="BF48" s="17">
        <f>BA48+IF(D47&gt;0,1,0)</f>
        <v>0</v>
      </c>
      <c r="BG48" s="15">
        <f>I47+I48+BG47+BE48</f>
        <v>0</v>
      </c>
      <c r="BH48" s="16"/>
      <c r="BI48" s="16">
        <f>IF(BD47&gt;0,1,0)+BD48</f>
        <v>0</v>
      </c>
      <c r="BJ48" s="16">
        <f>IF(BH47&gt;0,IF(BJ47&gt;0,VALUE(MID(J47,BJ47+1,FIND("]",J47)-BJ47-1)),0),BE48)</f>
        <v>0</v>
      </c>
      <c r="BK48" s="17">
        <f>BF48+IF(I47&gt;0,1,0)</f>
        <v>0</v>
      </c>
      <c r="BL48" s="15">
        <f>N47+N48+BL47+BJ48</f>
        <v>0</v>
      </c>
      <c r="BM48" s="16"/>
      <c r="BN48" s="16">
        <f>IF(BI47&gt;0,1,0)+BI48</f>
        <v>0</v>
      </c>
      <c r="BO48" s="16">
        <f>IF(BM47&gt;0,IF(BO47&gt;0,VALUE(MID(O47,BO47+1,FIND("]",O47)-BO47-1)),0),BJ48)</f>
        <v>0</v>
      </c>
      <c r="BP48" s="17">
        <f>BK48+IF(N47&gt;0,1,0)</f>
        <v>0</v>
      </c>
      <c r="BQ48" s="15">
        <f>S47+S48+BQ47+BO48</f>
        <v>0</v>
      </c>
      <c r="BR48" s="16"/>
      <c r="BS48" s="16">
        <f>IF(BN47&gt;0,1,0)+BN48</f>
        <v>0</v>
      </c>
      <c r="BT48" s="16">
        <f>IF(BR47&gt;0,IF(BT47&gt;0,VALUE(MID(T47,BT47+1,FIND("]",T47)-BT47-1)),0),BO48)</f>
        <v>0</v>
      </c>
      <c r="BU48" s="17">
        <f>BP48+IF(S47&gt;0,1,0)</f>
        <v>0</v>
      </c>
      <c r="BV48" s="15">
        <f>X47+X48+BV47+BT48</f>
        <v>0</v>
      </c>
      <c r="BW48" s="16"/>
      <c r="BX48" s="16">
        <f>IF(BS47&gt;0,1,0)+BS48</f>
        <v>0</v>
      </c>
      <c r="BY48" s="16">
        <f>IF(BW47&gt;0,IF(BY47&gt;0,VALUE(MID(Y47,BY47+1,FIND("]",Y47)-BY47-1)),0),BT48)</f>
        <v>0</v>
      </c>
      <c r="BZ48" s="17">
        <f>BU48+IF(X47&gt;0,1,0)</f>
        <v>0</v>
      </c>
      <c r="CA48" s="15">
        <f>AC47+AC48+CA47+BY48</f>
        <v>0</v>
      </c>
      <c r="CB48" s="16"/>
      <c r="CC48" s="16">
        <f>IF(BX47&gt;0,1,0)+BX48</f>
        <v>0</v>
      </c>
      <c r="CD48" s="16">
        <f>IF(CB47&gt;0,IF(CD47&gt;0,VALUE(MID(AD47,CD47+1,FIND("]",AD47)-CD47-1)),0),BY48)</f>
        <v>0</v>
      </c>
      <c r="CE48" s="17">
        <f>BZ48+IF(AC47&gt;0,1,0)</f>
        <v>0</v>
      </c>
      <c r="CF48" s="15">
        <f>AH47+AH48+CF47+CD48</f>
        <v>0</v>
      </c>
      <c r="CG48" s="16"/>
      <c r="CH48" s="16">
        <f>IF(CC47&gt;0,1,0)+CC48</f>
        <v>0</v>
      </c>
      <c r="CI48" s="16">
        <f>IF(CG47&gt;0,IF(CI47&gt;0,VALUE(MID(AI47,CI47+1,FIND("]",AI47)-CI47-1)),0),CD48)</f>
        <v>0</v>
      </c>
      <c r="CJ48" s="17">
        <f>CE48+IF(AH47&gt;0,1,0)</f>
        <v>0</v>
      </c>
      <c r="CK48" s="15">
        <f>AM47+AM48+CK47+CI48</f>
        <v>0</v>
      </c>
      <c r="CL48" s="16"/>
      <c r="CM48" s="16">
        <f>IF(CH47&gt;0,1,0)+CH48</f>
        <v>0</v>
      </c>
      <c r="CN48" s="16">
        <f>IF(CL47&gt;0,IF(CN47&gt;0,VALUE(MID(AN47,CN47+1,FIND("]",AN47)-CN47-1)),0),CI48)</f>
        <v>0</v>
      </c>
      <c r="CO48" s="17">
        <f>CJ48+IF(AM47&gt;0,1,0)</f>
        <v>0</v>
      </c>
    </row>
    <row r="49" spans="2:93" ht="12.75" customHeight="1" x14ac:dyDescent="0.2">
      <c r="B49" s="90" t="s">
        <v>64</v>
      </c>
      <c r="C49" s="108"/>
      <c r="D49" s="22"/>
      <c r="E49" s="99" t="str">
        <f>IF(AND(D49+BB49&gt;0,H50&gt;0),VLOOKUP(BB50+BC50+E50+H50,MilitaryResultsInfo,VLOOKUP($B49,MilitaryResultsProjectInfo,2,0)),"")</f>
        <v/>
      </c>
      <c r="F49" s="99"/>
      <c r="G49" s="99"/>
      <c r="H49" s="99"/>
      <c r="I49" s="22"/>
      <c r="J49" s="99" t="str">
        <f>IF(AND(I49+BG49&gt;0,M50&gt;0),VLOOKUP(BG50+BH50+J50+M50,MilitaryResultsInfo,VLOOKUP($B49,MilitaryResultsProjectInfo,2,0)),"")</f>
        <v/>
      </c>
      <c r="K49" s="99"/>
      <c r="L49" s="99"/>
      <c r="M49" s="99"/>
      <c r="N49" s="22"/>
      <c r="O49" s="99" t="str">
        <f>IF(AND(N49+BL49&gt;0,R50&gt;0),VLOOKUP(BL50+BM50+O50+R50,MilitaryResultsInfo,VLOOKUP($B49,MilitaryResultsProjectInfo,2,0)),"")</f>
        <v/>
      </c>
      <c r="P49" s="99"/>
      <c r="Q49" s="99"/>
      <c r="R49" s="99"/>
      <c r="S49" s="22"/>
      <c r="T49" s="99" t="str">
        <f>IF(AND(S49+BQ49&gt;0,W50&gt;0),VLOOKUP(BQ50+BR50+T50+W50,MilitaryResultsInfo,VLOOKUP($B49,MilitaryResultsProjectInfo,2,0)),"")</f>
        <v/>
      </c>
      <c r="U49" s="99"/>
      <c r="V49" s="99"/>
      <c r="W49" s="99"/>
      <c r="X49" s="22"/>
      <c r="Y49" s="99" t="str">
        <f>IF(AND(X49+BV49&gt;0,AB50&gt;0),VLOOKUP(BV50+BW50+Y50+AB50,MilitaryResultsInfo,VLOOKUP($B49,MilitaryResultsProjectInfo,2,0)),"")</f>
        <v/>
      </c>
      <c r="Z49" s="99"/>
      <c r="AA49" s="99"/>
      <c r="AB49" s="99"/>
      <c r="AC49" s="22"/>
      <c r="AD49" s="99" t="str">
        <f>IF(AND(AC49+CA49&gt;0,AG50&gt;0),VLOOKUP(CA50+CB50+AD50+AG50,MilitaryResultsInfo,VLOOKUP($B49,MilitaryResultsProjectInfo,2,0)),"")</f>
        <v/>
      </c>
      <c r="AE49" s="99"/>
      <c r="AF49" s="99"/>
      <c r="AG49" s="99"/>
      <c r="AH49" s="22"/>
      <c r="AI49" s="99" t="str">
        <f>IF(AND(AH49+CF49&gt;0,AL50&gt;0),VLOOKUP(CF50+CG50+AI50+AL50,MilitaryResultsInfo,VLOOKUP($B49,MilitaryResultsProjectInfo,2,0)),"")</f>
        <v/>
      </c>
      <c r="AJ49" s="99"/>
      <c r="AK49" s="99"/>
      <c r="AL49" s="99"/>
      <c r="AM49" s="22"/>
      <c r="AN49" s="99" t="str">
        <f>IF(AND(AM49+CK49&gt;0,AQ50&gt;0),VLOOKUP(CK50+CL50+AN50+AQ50,MilitaryResultsInfo,VLOOKUP($B49,MilitaryResultsProjectInfo,2,0)),"")</f>
        <v/>
      </c>
      <c r="AO49" s="99"/>
      <c r="AP49" s="99"/>
      <c r="AQ49" s="99"/>
      <c r="AR49" s="105" t="s">
        <v>25</v>
      </c>
      <c r="AS49" s="106"/>
      <c r="AV49" s="1">
        <v>1</v>
      </c>
      <c r="BB49" s="15">
        <f>IF(AX49&lt;0,AW50,0)</f>
        <v>0</v>
      </c>
      <c r="BC49" s="16">
        <f>IF(F50&lt;&gt;"",VLOOKUP(F50,TurnInfo,2,0),-1)</f>
        <v>-1</v>
      </c>
      <c r="BD49" s="16">
        <f>IF($AV49&gt;=1,-1*AY50+IF($AV49&gt;=2,AY$69+IF(AND(BC$68&gt;0,BC$68&lt;BC49),1,0),0),0)</f>
        <v>-2</v>
      </c>
      <c r="BE49" s="16">
        <f>IF(ISERR(FIND("[",E49)),-1,FIND("[",E49))</f>
        <v>-1</v>
      </c>
      <c r="BF49" s="17">
        <f>IF(E49&lt;&gt;"",IF(AND(LEFT(E49,2)&lt;&gt;"--",LEFT(E49,1)&lt;&gt;"["),IF(LEFT(E49,2)="-2",2,1),0),0)</f>
        <v>0</v>
      </c>
      <c r="BG49" s="15">
        <f>IF(BC49&lt;0,BB49+D49+D50,0)</f>
        <v>0</v>
      </c>
      <c r="BH49" s="16">
        <f>IF(K50&lt;&gt;"",VLOOKUP(K50,TurnInfo,2,0),-1)</f>
        <v>-1</v>
      </c>
      <c r="BI49" s="16">
        <f>IF($AV49&gt;=1,-1*BD50+IF($AV49&gt;=2,BD$69+IF(AND(BH$68&gt;0,BH$68&lt;BH49),1,0),0),0)</f>
        <v>-2</v>
      </c>
      <c r="BJ49" s="16">
        <f>IF(ISERR(FIND("[",J49)),-1,FIND("[",J49))</f>
        <v>-1</v>
      </c>
      <c r="BK49" s="17">
        <f>IF(J49&lt;&gt;"",IF(AND(LEFT(J49,2)&lt;&gt;"--",LEFT(J49,1)&lt;&gt;"["),IF(LEFT(J49,2)="-2",2,1),0),0)</f>
        <v>0</v>
      </c>
      <c r="BL49" s="15">
        <f>IF(BH49&lt;0,BG49+I49+I50,0)</f>
        <v>0</v>
      </c>
      <c r="BM49" s="16">
        <f>IF(P50&lt;&gt;"",VLOOKUP(P50,TurnInfo,2,0),-1)</f>
        <v>-1</v>
      </c>
      <c r="BN49" s="16">
        <f>IF($AV49&gt;=1,-1*BI50+IF($AV49&gt;=2,BI$69+IF(AND(BM$68&gt;0,BM$68&lt;BM49),1,0),0),0)</f>
        <v>-2</v>
      </c>
      <c r="BO49" s="16">
        <f>IF(ISERR(FIND("[",O49)),-1,FIND("[",O49))</f>
        <v>-1</v>
      </c>
      <c r="BP49" s="17">
        <f>IF(O49&lt;&gt;"",IF(AND(LEFT(O49,2)&lt;&gt;"--",LEFT(O49,1)&lt;&gt;"["),IF(LEFT(O49,2)="-2",2,1),0),0)</f>
        <v>0</v>
      </c>
      <c r="BQ49" s="15">
        <f>IF(BM49&lt;0,BL49+N49+N50,0)</f>
        <v>0</v>
      </c>
      <c r="BR49" s="16">
        <f>IF(U50&lt;&gt;"",VLOOKUP(U50,TurnInfo,2,0),-1)</f>
        <v>-1</v>
      </c>
      <c r="BS49" s="16">
        <f>IF($AV49&gt;=1,-1*BN50+IF($AV49&gt;=2,BN$69+IF(AND(BR$68&gt;0,BR$68&lt;BR49),1,0),0),0)</f>
        <v>-2</v>
      </c>
      <c r="BT49" s="16">
        <f>IF(ISERR(FIND("[",T49)),-1,FIND("[",T49))</f>
        <v>-1</v>
      </c>
      <c r="BU49" s="17">
        <f>IF(T49&lt;&gt;"",IF(AND(LEFT(T49,2)&lt;&gt;"--",LEFT(T49,1)&lt;&gt;"["),IF(LEFT(T49,2)="-2",2,1),0),0)</f>
        <v>0</v>
      </c>
      <c r="BV49" s="15">
        <f>IF(BR49&lt;0,BQ49+S49+S50,0)</f>
        <v>0</v>
      </c>
      <c r="BW49" s="16">
        <f>IF(Z50&lt;&gt;"",VLOOKUP(Z50,TurnInfo,2,0),-1)</f>
        <v>-1</v>
      </c>
      <c r="BX49" s="16">
        <f>IF($AV49&gt;=1,-1*BS50+IF($AV49&gt;=2,BS$69+IF(AND(BW$68&gt;0,BW$68&lt;BW49),1,0),0),0)</f>
        <v>-2</v>
      </c>
      <c r="BY49" s="16">
        <f>IF(ISERR(FIND("[",Y49)),-1,FIND("[",Y49))</f>
        <v>-1</v>
      </c>
      <c r="BZ49" s="17">
        <f>IF(Y49&lt;&gt;"",IF(AND(LEFT(Y49,2)&lt;&gt;"--",LEFT(Y49,1)&lt;&gt;"["),IF(LEFT(Y49,2)="-2",2,1),0),0)</f>
        <v>0</v>
      </c>
      <c r="CA49" s="15">
        <f>IF(BW49&lt;0,BV49+X49+X50,0)</f>
        <v>0</v>
      </c>
      <c r="CB49" s="16">
        <f>IF(AE50&lt;&gt;"",VLOOKUP(AE50,TurnInfo,2,0),-1)</f>
        <v>-1</v>
      </c>
      <c r="CC49" s="16">
        <f>IF($AV49&gt;=1,-1*BX50+IF($AV49&gt;=2,BX$69+IF(AND(CB$68&gt;0,CB$68&lt;CB49),1,0),0),0)</f>
        <v>-2</v>
      </c>
      <c r="CD49" s="16">
        <f>IF(ISERR(FIND("[",AD49)),-1,FIND("[",AD49))</f>
        <v>-1</v>
      </c>
      <c r="CE49" s="17">
        <f>IF(AD49&lt;&gt;"",IF(AND(LEFT(AD49,2)&lt;&gt;"--",LEFT(AD49,1)&lt;&gt;"["),IF(LEFT(AD49,2)="-2",2,1),0),0)</f>
        <v>0</v>
      </c>
      <c r="CF49" s="15">
        <f>IF(CB49&lt;0,CA49+AC49+AC50,0)</f>
        <v>0</v>
      </c>
      <c r="CG49" s="16">
        <f>IF(AJ50&lt;&gt;"",VLOOKUP(AJ50,TurnInfo,2,0),-1)</f>
        <v>-1</v>
      </c>
      <c r="CH49" s="16">
        <f>IF($AV49&gt;=1,-1*CC50+IF($AV49&gt;=2,CC$69+IF(AND(CG$68&gt;0,CG$68&lt;CG49),1,0),0),0)</f>
        <v>-2</v>
      </c>
      <c r="CI49" s="16">
        <f>IF(ISERR(FIND("[",AI49)),-1,FIND("[",AI49))</f>
        <v>-1</v>
      </c>
      <c r="CJ49" s="17">
        <f>IF(AI49&lt;&gt;"",IF(AND(LEFT(AI49,2)&lt;&gt;"--",LEFT(AI49,1)&lt;&gt;"["),IF(LEFT(AI49,2)="-2",2,1),0),0)</f>
        <v>0</v>
      </c>
      <c r="CK49" s="15">
        <f>IF(CG49&lt;0,CF49+AH49+AH50,0)</f>
        <v>0</v>
      </c>
      <c r="CL49" s="16">
        <f>IF(AO50&lt;&gt;"",VLOOKUP(AO50,TurnInfo,2,0),-1)</f>
        <v>-1</v>
      </c>
      <c r="CM49" s="16">
        <f>IF($AV49&gt;=1,-1*CH50+IF($AV49&gt;=2,CH$69+IF(AND(CL$68&gt;0,CL$68&lt;CL49),1,0),0),0)</f>
        <v>-2</v>
      </c>
      <c r="CN49" s="16">
        <f>IF(ISERR(FIND("[",AN49)),-1,FIND("[",AN49))</f>
        <v>-1</v>
      </c>
      <c r="CO49" s="17">
        <f>IF(AN49&lt;&gt;"",IF(AND(LEFT(AN49,2)&lt;&gt;"--",LEFT(AN49,1)&lt;&gt;"["),IF(LEFT(AN49,2)="-2",2,1),0),0)</f>
        <v>0</v>
      </c>
    </row>
    <row r="50" spans="2:93" ht="12.75" customHeight="1" x14ac:dyDescent="0.2">
      <c r="B50" s="90"/>
      <c r="C50" s="108"/>
      <c r="D50" s="23"/>
      <c r="E50" s="24">
        <f>IF(D49+BB49&gt;0,BD49,0)</f>
        <v>0</v>
      </c>
      <c r="F50" s="102"/>
      <c r="G50" s="102"/>
      <c r="H50" s="25"/>
      <c r="I50" s="23"/>
      <c r="J50" s="24">
        <f>IF(I49+BG49&gt;0,BI49,0)</f>
        <v>0</v>
      </c>
      <c r="K50" s="102"/>
      <c r="L50" s="102"/>
      <c r="M50" s="25"/>
      <c r="N50" s="23"/>
      <c r="O50" s="24">
        <f>IF(N49+BL49&gt;0,BN49,0)</f>
        <v>0</v>
      </c>
      <c r="P50" s="102"/>
      <c r="Q50" s="102"/>
      <c r="R50" s="25"/>
      <c r="S50" s="23"/>
      <c r="T50" s="24">
        <f>IF(S49+BQ49&gt;0,BS49,0)</f>
        <v>0</v>
      </c>
      <c r="U50" s="102"/>
      <c r="V50" s="102"/>
      <c r="W50" s="25"/>
      <c r="X50" s="23"/>
      <c r="Y50" s="24">
        <f>IF(X49+BV49&gt;0,BX49,0)</f>
        <v>0</v>
      </c>
      <c r="Z50" s="102"/>
      <c r="AA50" s="102"/>
      <c r="AB50" s="25"/>
      <c r="AC50" s="23"/>
      <c r="AD50" s="24">
        <f>IF(AC49+CA49&gt;0,CC49,0)</f>
        <v>0</v>
      </c>
      <c r="AE50" s="102"/>
      <c r="AF50" s="102"/>
      <c r="AG50" s="25"/>
      <c r="AH50" s="23"/>
      <c r="AI50" s="24">
        <f>IF(AH49+CF49&gt;0,CH49,0)</f>
        <v>0</v>
      </c>
      <c r="AJ50" s="102"/>
      <c r="AK50" s="102"/>
      <c r="AL50" s="25"/>
      <c r="AM50" s="23"/>
      <c r="AN50" s="24">
        <f>IF(AM49+CK49&gt;0,CM49,0)</f>
        <v>0</v>
      </c>
      <c r="AO50" s="102"/>
      <c r="AP50" s="102"/>
      <c r="AQ50" s="25"/>
      <c r="AR50" s="105"/>
      <c r="AS50" s="106"/>
      <c r="AY50" s="1">
        <v>2</v>
      </c>
      <c r="BB50" s="15">
        <f>D49+D50+BB49+AZ50</f>
        <v>0</v>
      </c>
      <c r="BC50" s="16">
        <f>IF(AND(BD$47&gt;0,BD$47&lt;BC49),1,0)+BD$48</f>
        <v>0</v>
      </c>
      <c r="BD50" s="16">
        <f>AY50+BF49</f>
        <v>2</v>
      </c>
      <c r="BE50" s="16">
        <f>IF(BC49&gt;0,IF(BE49&gt;0,VALUE(MID(E49,BE49+1,FIND("]",E49)-BE49-1)),0),AZ50)</f>
        <v>0</v>
      </c>
      <c r="BF50" s="17">
        <f>BA50+IF(D49&gt;0,1,0)</f>
        <v>0</v>
      </c>
      <c r="BG50" s="15">
        <f>I49+I50+BG49+BE50</f>
        <v>0</v>
      </c>
      <c r="BH50" s="16">
        <f>IF(AND(BI$47&gt;0,BI$47&lt;BH49),1,0)+BI$48</f>
        <v>0</v>
      </c>
      <c r="BI50" s="16">
        <f>BD50+BK49</f>
        <v>2</v>
      </c>
      <c r="BJ50" s="16">
        <f>IF(BH49&gt;0,IF(BJ49&gt;0,VALUE(MID(J49,BJ49+1,FIND("]",J49)-BJ49-1)),0),BE50)</f>
        <v>0</v>
      </c>
      <c r="BK50" s="17">
        <f>BF50+IF(I49&gt;0,1,0)</f>
        <v>0</v>
      </c>
      <c r="BL50" s="15">
        <f>N49+N50+BL49+BJ50</f>
        <v>0</v>
      </c>
      <c r="BM50" s="16">
        <f>IF(AND(BN$47&gt;0,BN$47&lt;BM49),1,0)+BN$48</f>
        <v>0</v>
      </c>
      <c r="BN50" s="16">
        <f>BI50+BP49</f>
        <v>2</v>
      </c>
      <c r="BO50" s="16">
        <f>IF(BM49&gt;0,IF(BO49&gt;0,VALUE(MID(O49,BO49+1,FIND("]",O49)-BO49-1)),0),BJ50)</f>
        <v>0</v>
      </c>
      <c r="BP50" s="17">
        <f>BK50+IF(N49&gt;0,1,0)</f>
        <v>0</v>
      </c>
      <c r="BQ50" s="15">
        <f>S49+S50+BQ49+BO50</f>
        <v>0</v>
      </c>
      <c r="BR50" s="16">
        <f>IF(AND(BS$47&gt;0,BS$47&lt;BR49),1,0)+BS$48</f>
        <v>0</v>
      </c>
      <c r="BS50" s="16">
        <f>BN50+BU49</f>
        <v>2</v>
      </c>
      <c r="BT50" s="16">
        <f>IF(BR49&gt;0,IF(BT49&gt;0,VALUE(MID(T49,BT49+1,FIND("]",T49)-BT49-1)),0),BO50)</f>
        <v>0</v>
      </c>
      <c r="BU50" s="17">
        <f>BP50+IF(S49&gt;0,1,0)</f>
        <v>0</v>
      </c>
      <c r="BV50" s="15">
        <f>X49+X50+BV49+BT50</f>
        <v>0</v>
      </c>
      <c r="BW50" s="16">
        <f>IF(AND(BX$47&gt;0,BX$47&lt;BW49),1,0)+BX$48</f>
        <v>0</v>
      </c>
      <c r="BX50" s="16">
        <f>BS50+BZ49</f>
        <v>2</v>
      </c>
      <c r="BY50" s="16">
        <f>IF(BW49&gt;0,IF(BY49&gt;0,VALUE(MID(Y49,BY49+1,FIND("]",Y49)-BY49-1)),0),BT50)</f>
        <v>0</v>
      </c>
      <c r="BZ50" s="17">
        <f>BU50+IF(X49&gt;0,1,0)</f>
        <v>0</v>
      </c>
      <c r="CA50" s="15">
        <f>AC49+AC50+CA49+BY50</f>
        <v>0</v>
      </c>
      <c r="CB50" s="16">
        <f>IF(AND(CC$47&gt;0,CC$47&lt;CB49),1,0)+CC$48</f>
        <v>0</v>
      </c>
      <c r="CC50" s="16">
        <f>BX50+CE49</f>
        <v>2</v>
      </c>
      <c r="CD50" s="16">
        <f>IF(CB49&gt;0,IF(CD49&gt;0,VALUE(MID(AD49,CD49+1,FIND("]",AD49)-CD49-1)),0),BY50)</f>
        <v>0</v>
      </c>
      <c r="CE50" s="17">
        <f>BZ50+IF(AC49&gt;0,1,0)</f>
        <v>0</v>
      </c>
      <c r="CF50" s="15">
        <f>AH49+AH50+CF49+CD50</f>
        <v>0</v>
      </c>
      <c r="CG50" s="16">
        <f>IF(AND(CH$47&gt;0,CH$47&lt;CG49),1,0)+CH$48</f>
        <v>0</v>
      </c>
      <c r="CH50" s="16">
        <f>CC50+CJ49</f>
        <v>2</v>
      </c>
      <c r="CI50" s="16">
        <f>IF(CG49&gt;0,IF(CI49&gt;0,VALUE(MID(AI49,CI49+1,FIND("]",AI49)-CI49-1)),0),CD50)</f>
        <v>0</v>
      </c>
      <c r="CJ50" s="17">
        <f>CE50+IF(AH49&gt;0,1,0)</f>
        <v>0</v>
      </c>
      <c r="CK50" s="15">
        <f>AM49+AM50+CK49+CI50</f>
        <v>0</v>
      </c>
      <c r="CL50" s="16">
        <f>IF(AND(CM$47&gt;0,CM$47&lt;CL49),1,0)+CM$48</f>
        <v>0</v>
      </c>
      <c r="CM50" s="16">
        <f>CH50+CO49</f>
        <v>2</v>
      </c>
      <c r="CN50" s="16">
        <f>IF(CL49&gt;0,IF(CN49&gt;0,VALUE(MID(AN49,CN49+1,FIND("]",AN49)-CN49-1)),0),CI50)</f>
        <v>0</v>
      </c>
      <c r="CO50" s="17">
        <f>CJ50+IF(AM49&gt;0,1,0)</f>
        <v>0</v>
      </c>
    </row>
    <row r="51" spans="2:93" ht="12.75" customHeight="1" x14ac:dyDescent="0.2">
      <c r="B51" s="123" t="s">
        <v>65</v>
      </c>
      <c r="C51" s="104"/>
      <c r="D51" s="87"/>
      <c r="E51" s="87"/>
      <c r="F51" s="87"/>
      <c r="G51" s="87"/>
      <c r="H51" s="87"/>
      <c r="I51" s="87"/>
      <c r="J51" s="87"/>
      <c r="K51" s="87"/>
      <c r="L51" s="87"/>
      <c r="M51" s="87"/>
      <c r="N51" s="87"/>
      <c r="O51" s="87"/>
      <c r="P51" s="87"/>
      <c r="Q51" s="87"/>
      <c r="R51" s="87"/>
      <c r="S51" s="87"/>
      <c r="T51" s="87"/>
      <c r="U51" s="87"/>
      <c r="V51" s="87"/>
      <c r="W51" s="87"/>
      <c r="X51" s="22"/>
      <c r="Y51" s="99" t="str">
        <f>IF(AND(X51+BV51&gt;0,AB52&gt;0),VLOOKUP(BV52+BW52+Y52+AB52,MilitaryResultsInfo,VLOOKUP($B51,MilitaryResultsProjectInfo,2,0)),"")</f>
        <v/>
      </c>
      <c r="Z51" s="99"/>
      <c r="AA51" s="99"/>
      <c r="AB51" s="99"/>
      <c r="AC51" s="22"/>
      <c r="AD51" s="99" t="str">
        <f>IF(AND(AC51+CA51&gt;0,AG52&gt;0),VLOOKUP(CA52+CB52+AD52+AG52,MilitaryResultsInfo,VLOOKUP($B51,MilitaryResultsProjectInfo,2,0)),"")</f>
        <v/>
      </c>
      <c r="AE51" s="99"/>
      <c r="AF51" s="99"/>
      <c r="AG51" s="99"/>
      <c r="AH51" s="22"/>
      <c r="AI51" s="99" t="str">
        <f>IF(AND(AH51+CF51&gt;0,AL52&gt;0),VLOOKUP(CF52+CG52+AI52+AL52,MilitaryResultsInfo,VLOOKUP($B51,MilitaryResultsProjectInfo,2,0)),"")</f>
        <v/>
      </c>
      <c r="AJ51" s="99"/>
      <c r="AK51" s="99"/>
      <c r="AL51" s="99"/>
      <c r="AM51" s="22"/>
      <c r="AN51" s="99" t="str">
        <f>IF(AND(AM51+CK51&gt;0,AQ52&gt;0),VLOOKUP(CK52+CL52+AN52+AQ52,MilitaryResultsInfo,VLOOKUP($B51,MilitaryResultsProjectInfo,2,0)),"")</f>
        <v/>
      </c>
      <c r="AO51" s="99"/>
      <c r="AP51" s="99"/>
      <c r="AQ51" s="99"/>
      <c r="AR51" s="100">
        <v>9</v>
      </c>
      <c r="AS51" s="101" t="s">
        <v>28</v>
      </c>
      <c r="BB51" s="15">
        <f>IF(AX51&lt;0,AW52,0)</f>
        <v>0</v>
      </c>
      <c r="BC51" s="16">
        <f>IF(F52&lt;&gt;"",VLOOKUP(F52,TurnInfo,2,0),-1)</f>
        <v>-1</v>
      </c>
      <c r="BD51" s="16">
        <f>IF($AV51&gt;=1,-1*AY52+IF($AV51&gt;=2,AY$69+IF(AND(BC$68&gt;0,BC$68&lt;BC51),1,0),0),0)</f>
        <v>0</v>
      </c>
      <c r="BE51" s="16">
        <f>IF(ISERR(FIND("[",E51)),-1,FIND("[",E51))</f>
        <v>-1</v>
      </c>
      <c r="BF51" s="17">
        <f>IF(E51&lt;&gt;"",IF(AND(LEFT(E51,2)&lt;&gt;"--",LEFT(E51,1)&lt;&gt;"["),IF(LEFT(E51,2)="-2",2,1),0),0)</f>
        <v>0</v>
      </c>
      <c r="BG51" s="15">
        <f>IF(BC51&lt;0,BB51+D51+D52,0)</f>
        <v>0</v>
      </c>
      <c r="BH51" s="16">
        <f>IF(K52&lt;&gt;"",VLOOKUP(K52,TurnInfo,2,0),-1)</f>
        <v>-1</v>
      </c>
      <c r="BI51" s="16">
        <f>IF($AV51&gt;=1,-1*BD52+IF($AV51&gt;=2,BD$69+IF(AND(BH$68&gt;0,BH$68&lt;BH51),1,0),0),0)</f>
        <v>0</v>
      </c>
      <c r="BJ51" s="16">
        <f>IF(ISERR(FIND("[",J51)),-1,FIND("[",J51))</f>
        <v>-1</v>
      </c>
      <c r="BK51" s="17">
        <f>IF(J51&lt;&gt;"",IF(AND(LEFT(J51,2)&lt;&gt;"--",LEFT(J51,1)&lt;&gt;"["),IF(LEFT(J51,2)="-2",2,1),0),0)</f>
        <v>0</v>
      </c>
      <c r="BL51" s="15">
        <f>IF(BH51&lt;0,BG51+I51+I52,0)</f>
        <v>0</v>
      </c>
      <c r="BM51" s="16">
        <f>IF(P52&lt;&gt;"",VLOOKUP(P52,TurnInfo,2,0),-1)</f>
        <v>-1</v>
      </c>
      <c r="BN51" s="16">
        <f>IF($AV51&gt;=1,-1*BI52+IF($AV51&gt;=2,BI$69+IF(AND(BM$68&gt;0,BM$68&lt;BM51),1,0),0),0)</f>
        <v>0</v>
      </c>
      <c r="BO51" s="16">
        <f>IF(ISERR(FIND("[",O51)),-1,FIND("[",O51))</f>
        <v>-1</v>
      </c>
      <c r="BP51" s="17">
        <f>IF(O51&lt;&gt;"",IF(AND(LEFT(O51,2)&lt;&gt;"--",LEFT(O51,1)&lt;&gt;"["),IF(LEFT(O51,2)="-2",2,1),0),0)</f>
        <v>0</v>
      </c>
      <c r="BQ51" s="15">
        <f>IF(BM51&lt;0,BL51+N51+N52,0)</f>
        <v>0</v>
      </c>
      <c r="BR51" s="16">
        <f>IF(U52&lt;&gt;"",VLOOKUP(U52,TurnInfo,2,0),-1)</f>
        <v>-1</v>
      </c>
      <c r="BS51" s="16">
        <f>IF($AV51&gt;=1,-1*BN52+IF($AV51&gt;=2,BN$69+IF(AND(BR$68&gt;0,BR$68&lt;BR51),1,0),0),0)</f>
        <v>0</v>
      </c>
      <c r="BT51" s="16">
        <f>IF(ISERR(FIND("[",T51)),-1,FIND("[",T51))</f>
        <v>-1</v>
      </c>
      <c r="BU51" s="17">
        <f>IF(T51&lt;&gt;"",IF(AND(LEFT(T51,2)&lt;&gt;"--",LEFT(T51,1)&lt;&gt;"["),IF(LEFT(T51,2)="-2",2,1),0),0)</f>
        <v>0</v>
      </c>
      <c r="BV51" s="15">
        <f>IF(BR51&lt;0,BQ51+S51+S52,0)</f>
        <v>0</v>
      </c>
      <c r="BW51" s="16">
        <f>IF(Z52&lt;&gt;"",VLOOKUP(Z52,TurnInfo,2,0),-1)</f>
        <v>-1</v>
      </c>
      <c r="BX51" s="16">
        <f>IF($AV51&gt;=1,-1*BS52+IF($AV51&gt;=2,BS$69+IF(AND(BW$68&gt;0,BW$68&lt;BW51),1,0),0),0)</f>
        <v>0</v>
      </c>
      <c r="BY51" s="16">
        <f>IF(ISERR(FIND("[",Y51)),-1,FIND("[",Y51))</f>
        <v>-1</v>
      </c>
      <c r="BZ51" s="17">
        <f>IF(Y51&lt;&gt;"",IF(AND(LEFT(Y51,2)&lt;&gt;"--",LEFT(Y51,1)&lt;&gt;"["),IF(LEFT(Y51,2)="-2",2,1),0),0)</f>
        <v>0</v>
      </c>
      <c r="CA51" s="15">
        <f>IF(BW51&lt;0,BV51+X51+X52,0)</f>
        <v>0</v>
      </c>
      <c r="CB51" s="16">
        <f>IF(AE52&lt;&gt;"",VLOOKUP(AE52,TurnInfo,2,0),-1)</f>
        <v>-1</v>
      </c>
      <c r="CC51" s="16">
        <f>IF($AV51&gt;=1,-1*BX52+IF($AV51&gt;=2,BX$69+IF(AND(CB$68&gt;0,CB$68&lt;CB51),1,0),0),0)</f>
        <v>0</v>
      </c>
      <c r="CD51" s="16">
        <f>IF(ISERR(FIND("[",AD51)),-1,FIND("[",AD51))</f>
        <v>-1</v>
      </c>
      <c r="CE51" s="17">
        <f>IF(AD51&lt;&gt;"",IF(AND(LEFT(AD51,2)&lt;&gt;"--",LEFT(AD51,1)&lt;&gt;"["),IF(LEFT(AD51,2)="-2",2,1),0),0)</f>
        <v>0</v>
      </c>
      <c r="CF51" s="15">
        <f>IF(CB51&lt;0,CA51+AC51+AC52,0)</f>
        <v>0</v>
      </c>
      <c r="CG51" s="16">
        <f>IF(AJ52&lt;&gt;"",VLOOKUP(AJ52,TurnInfo,2,0),-1)</f>
        <v>-1</v>
      </c>
      <c r="CH51" s="16">
        <f>IF($AV51&gt;=1,-1*CC52+IF($AV51&gt;=2,CC$69+IF(AND(CG$68&gt;0,CG$68&lt;CG51),1,0),0),0)</f>
        <v>0</v>
      </c>
      <c r="CI51" s="16">
        <f>IF(ISERR(FIND("[",AI51)),-1,FIND("[",AI51))</f>
        <v>-1</v>
      </c>
      <c r="CJ51" s="17">
        <f>IF(AI51&lt;&gt;"",IF(AND(LEFT(AI51,2)&lt;&gt;"--",LEFT(AI51,1)&lt;&gt;"["),IF(LEFT(AI51,2)="-2",2,1),0),0)</f>
        <v>0</v>
      </c>
      <c r="CK51" s="15">
        <f>IF(CG51&lt;0,CF51+AH51+AH52,0)</f>
        <v>0</v>
      </c>
      <c r="CL51" s="16">
        <f>IF(AO52&lt;&gt;"",VLOOKUP(AO52,TurnInfo,2,0),-1)</f>
        <v>-1</v>
      </c>
      <c r="CM51" s="16">
        <f>IF($AV51&gt;=1,-1*CH52+IF($AV51&gt;=2,CH$69+IF(AND(CL$68&gt;0,CL$68&lt;CL51),1,0),0),0)</f>
        <v>0</v>
      </c>
      <c r="CN51" s="16">
        <f>IF(ISERR(FIND("[",AN51)),-1,FIND("[",AN51))</f>
        <v>-1</v>
      </c>
      <c r="CO51" s="17">
        <f>IF(AN51&lt;&gt;"",IF(AND(LEFT(AN51,2)&lt;&gt;"--",LEFT(AN51,1)&lt;&gt;"["),IF(LEFT(AN51,2)="-2",2,1),0),0)</f>
        <v>0</v>
      </c>
    </row>
    <row r="52" spans="2:93" ht="12.75" customHeight="1" x14ac:dyDescent="0.2">
      <c r="B52" s="123"/>
      <c r="C52" s="104"/>
      <c r="D52" s="87"/>
      <c r="E52" s="87"/>
      <c r="F52" s="87"/>
      <c r="G52" s="87"/>
      <c r="H52" s="87"/>
      <c r="I52" s="87"/>
      <c r="J52" s="87"/>
      <c r="K52" s="87"/>
      <c r="L52" s="87"/>
      <c r="M52" s="87"/>
      <c r="N52" s="87"/>
      <c r="O52" s="87"/>
      <c r="P52" s="87"/>
      <c r="Q52" s="87"/>
      <c r="R52" s="87"/>
      <c r="S52" s="87"/>
      <c r="T52" s="87"/>
      <c r="U52" s="87"/>
      <c r="V52" s="87"/>
      <c r="W52" s="87"/>
      <c r="X52" s="23"/>
      <c r="Y52" s="24">
        <f>IF(X51+BV51&gt;0,BX51,0)</f>
        <v>0</v>
      </c>
      <c r="Z52" s="102"/>
      <c r="AA52" s="102"/>
      <c r="AB52" s="25"/>
      <c r="AC52" s="23"/>
      <c r="AD52" s="24">
        <f>IF(AC51+CA51&gt;0,CC51,0)</f>
        <v>0</v>
      </c>
      <c r="AE52" s="102"/>
      <c r="AF52" s="102"/>
      <c r="AG52" s="25"/>
      <c r="AH52" s="23"/>
      <c r="AI52" s="24">
        <f>IF(AH51+CF51&gt;0,CH51,0)</f>
        <v>0</v>
      </c>
      <c r="AJ52" s="102"/>
      <c r="AK52" s="102"/>
      <c r="AL52" s="25"/>
      <c r="AM52" s="23"/>
      <c r="AN52" s="24">
        <f>IF(AM51+CK51&gt;0,CM51,0)</f>
        <v>0</v>
      </c>
      <c r="AO52" s="102"/>
      <c r="AP52" s="102"/>
      <c r="AQ52" s="25"/>
      <c r="AR52" s="100"/>
      <c r="AS52" s="101"/>
      <c r="BB52" s="15">
        <f>D51+D52+BB51+AZ52</f>
        <v>0</v>
      </c>
      <c r="BC52" s="16">
        <f>IF(AND(BD$47&gt;0,BD$47&lt;BC51),1,0)+BD$48</f>
        <v>0</v>
      </c>
      <c r="BD52" s="16">
        <f>AY52+BF51</f>
        <v>0</v>
      </c>
      <c r="BE52" s="16">
        <f>IF(BC51&gt;0,IF(BE51&gt;0,VALUE(MID(E51,BE51+1,FIND("]",E51)-BE51-1)),0),AZ52)</f>
        <v>0</v>
      </c>
      <c r="BF52" s="17">
        <f>BA52+IF(D51&gt;0,1,0)</f>
        <v>0</v>
      </c>
      <c r="BG52" s="15">
        <f>I51+I52+BG51+BE52</f>
        <v>0</v>
      </c>
      <c r="BH52" s="16">
        <f>IF(AND(BI$47&gt;0,BI$47&lt;BH51),1,0)+BI$48</f>
        <v>0</v>
      </c>
      <c r="BI52" s="16">
        <f>BD52+BK51</f>
        <v>0</v>
      </c>
      <c r="BJ52" s="16">
        <f>IF(BH51&gt;0,IF(BJ51&gt;0,VALUE(MID(J51,BJ51+1,FIND("]",J51)-BJ51-1)),0),BE52)</f>
        <v>0</v>
      </c>
      <c r="BK52" s="17">
        <f>BF52+IF(I51&gt;0,1,0)</f>
        <v>0</v>
      </c>
      <c r="BL52" s="15">
        <f>N51+N52+BL51+BJ52</f>
        <v>0</v>
      </c>
      <c r="BM52" s="16">
        <f>IF(AND(BN$47&gt;0,BN$47&lt;BM51),1,0)+BN$48</f>
        <v>0</v>
      </c>
      <c r="BN52" s="16">
        <f>BI52+BP51</f>
        <v>0</v>
      </c>
      <c r="BO52" s="16">
        <f>IF(BM51&gt;0,IF(BO51&gt;0,VALUE(MID(O51,BO51+1,FIND("]",O51)-BO51-1)),0),BJ52)</f>
        <v>0</v>
      </c>
      <c r="BP52" s="17">
        <f>BK52+IF(N51&gt;0,1,0)</f>
        <v>0</v>
      </c>
      <c r="BQ52" s="15">
        <f>S51+S52+BQ51+BO52</f>
        <v>0</v>
      </c>
      <c r="BR52" s="16">
        <f>IF(AND(BS$47&gt;0,BS$47&lt;BR51),1,0)+BS$48</f>
        <v>0</v>
      </c>
      <c r="BS52" s="16">
        <f>BN52+BU51</f>
        <v>0</v>
      </c>
      <c r="BT52" s="16">
        <f>IF(BR51&gt;0,IF(BT51&gt;0,VALUE(MID(T51,BT51+1,FIND("]",T51)-BT51-1)),0),BO52)</f>
        <v>0</v>
      </c>
      <c r="BU52" s="17">
        <f>BP52+IF(S51&gt;0,1,0)</f>
        <v>0</v>
      </c>
      <c r="BV52" s="15">
        <f>X51+X52+BV51+BT52</f>
        <v>0</v>
      </c>
      <c r="BW52" s="16">
        <f>IF(AND(BX$47&gt;0,BX$47&lt;BW51),1,0)+BX$48</f>
        <v>0</v>
      </c>
      <c r="BX52" s="16">
        <f>BS52+BZ51</f>
        <v>0</v>
      </c>
      <c r="BY52" s="16">
        <f>IF(BW51&gt;0,IF(BY51&gt;0,VALUE(MID(Y51,BY51+1,FIND("]",Y51)-BY51-1)),0),BT52)</f>
        <v>0</v>
      </c>
      <c r="BZ52" s="17">
        <f>BU52+IF(X51&gt;0,1,0)</f>
        <v>0</v>
      </c>
      <c r="CA52" s="15">
        <f>AC51+AC52+CA51+BY52</f>
        <v>0</v>
      </c>
      <c r="CB52" s="16">
        <f>IF(AND(CC$47&gt;0,CC$47&lt;CB51),1,0)+CC$48</f>
        <v>0</v>
      </c>
      <c r="CC52" s="16">
        <f>BX52+CE51</f>
        <v>0</v>
      </c>
      <c r="CD52" s="16">
        <f>IF(CB51&gt;0,IF(CD51&gt;0,VALUE(MID(AD51,CD51+1,FIND("]",AD51)-CD51-1)),0),BY52)</f>
        <v>0</v>
      </c>
      <c r="CE52" s="17">
        <f>BZ52+IF(AC51&gt;0,1,0)</f>
        <v>0</v>
      </c>
      <c r="CF52" s="15">
        <f>AH51+AH52+CF51+CD52</f>
        <v>0</v>
      </c>
      <c r="CG52" s="16">
        <f>IF(AND(CH$47&gt;0,CH$47&lt;CG51),1,0)+CH$48</f>
        <v>0</v>
      </c>
      <c r="CH52" s="16">
        <f>CC52+CJ51</f>
        <v>0</v>
      </c>
      <c r="CI52" s="16">
        <f>IF(CG51&gt;0,IF(CI51&gt;0,VALUE(MID(AI51,CI51+1,FIND("]",AI51)-CI51-1)),0),CD52)</f>
        <v>0</v>
      </c>
      <c r="CJ52" s="17">
        <f>CE52+IF(AH51&gt;0,1,0)</f>
        <v>0</v>
      </c>
      <c r="CK52" s="15">
        <f>AM51+AM52+CK51+CI52</f>
        <v>0</v>
      </c>
      <c r="CL52" s="16">
        <f>IF(AND(CM$47&gt;0,CM$47&lt;CL51),1,0)+CM$48</f>
        <v>0</v>
      </c>
      <c r="CM52" s="16">
        <f>CH52+CO51</f>
        <v>0</v>
      </c>
      <c r="CN52" s="16">
        <f>IF(CL51&gt;0,IF(CN51&gt;0,VALUE(MID(AN51,CN51+1,FIND("]",AN51)-CN51-1)),0),CI52)</f>
        <v>0</v>
      </c>
      <c r="CO52" s="17">
        <f>CJ52+IF(AM51&gt;0,1,0)</f>
        <v>0</v>
      </c>
    </row>
    <row r="53" spans="2:93" ht="12.75" customHeight="1" x14ac:dyDescent="0.2">
      <c r="B53" s="96" t="s">
        <v>66</v>
      </c>
      <c r="C53" s="97" t="s">
        <v>43</v>
      </c>
      <c r="D53" s="98"/>
      <c r="E53" s="98"/>
      <c r="F53" s="98"/>
      <c r="G53" s="98"/>
      <c r="H53" s="98"/>
      <c r="I53" s="14"/>
      <c r="J53" s="93"/>
      <c r="K53" s="93"/>
      <c r="L53" s="93"/>
      <c r="M53" s="93"/>
      <c r="N53" s="14"/>
      <c r="O53" s="93"/>
      <c r="P53" s="93"/>
      <c r="Q53" s="93"/>
      <c r="R53" s="93"/>
      <c r="S53" s="14"/>
      <c r="T53" s="93"/>
      <c r="U53" s="93"/>
      <c r="V53" s="93"/>
      <c r="W53" s="93"/>
      <c r="X53" s="14"/>
      <c r="Y53" s="93"/>
      <c r="Z53" s="93"/>
      <c r="AA53" s="93"/>
      <c r="AB53" s="93"/>
      <c r="AC53" s="14"/>
      <c r="AD53" s="93"/>
      <c r="AE53" s="93"/>
      <c r="AF53" s="93"/>
      <c r="AG53" s="93"/>
      <c r="AH53" s="14"/>
      <c r="AI53" s="93"/>
      <c r="AJ53" s="93"/>
      <c r="AK53" s="93"/>
      <c r="AL53" s="93"/>
      <c r="AM53" s="14"/>
      <c r="AN53" s="93"/>
      <c r="AO53" s="93"/>
      <c r="AP53" s="93"/>
      <c r="AQ53" s="93"/>
      <c r="AR53" s="94"/>
      <c r="AS53" s="95"/>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row>
    <row r="54" spans="2:93" ht="12.75" customHeight="1" x14ac:dyDescent="0.2">
      <c r="B54" s="96"/>
      <c r="C54" s="97"/>
      <c r="D54" s="98"/>
      <c r="E54" s="98"/>
      <c r="F54" s="98"/>
      <c r="G54" s="98"/>
      <c r="H54" s="98"/>
      <c r="I54" s="19"/>
      <c r="J54" s="113"/>
      <c r="K54" s="113"/>
      <c r="L54" s="135"/>
      <c r="M54" s="135"/>
      <c r="N54" s="19"/>
      <c r="O54" s="113"/>
      <c r="P54" s="113"/>
      <c r="Q54" s="135"/>
      <c r="R54" s="135"/>
      <c r="S54" s="19"/>
      <c r="T54" s="113"/>
      <c r="U54" s="113"/>
      <c r="V54" s="135"/>
      <c r="W54" s="135"/>
      <c r="X54" s="19"/>
      <c r="Y54" s="113"/>
      <c r="Z54" s="113"/>
      <c r="AA54" s="135"/>
      <c r="AB54" s="135"/>
      <c r="AC54" s="19"/>
      <c r="AD54" s="113"/>
      <c r="AE54" s="113"/>
      <c r="AF54" s="135"/>
      <c r="AG54" s="135"/>
      <c r="AH54" s="19"/>
      <c r="AI54" s="113"/>
      <c r="AJ54" s="113"/>
      <c r="AK54" s="135"/>
      <c r="AL54" s="135"/>
      <c r="AM54" s="19"/>
      <c r="AN54" s="113"/>
      <c r="AO54" s="113"/>
      <c r="AP54" s="135"/>
      <c r="AQ54" s="135"/>
      <c r="AR54" s="94"/>
      <c r="AS54" s="95"/>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row>
    <row r="55" spans="2:93" ht="12.75" customHeight="1" x14ac:dyDescent="0.2">
      <c r="B55" s="90" t="s">
        <v>67</v>
      </c>
      <c r="C55" s="91" t="s">
        <v>43</v>
      </c>
      <c r="D55" s="92"/>
      <c r="E55" s="92"/>
      <c r="F55" s="92"/>
      <c r="G55" s="92"/>
      <c r="H55" s="92"/>
      <c r="I55" s="22"/>
      <c r="J55" s="81"/>
      <c r="K55" s="81"/>
      <c r="L55" s="81"/>
      <c r="M55" s="81"/>
      <c r="N55" s="22"/>
      <c r="O55" s="81"/>
      <c r="P55" s="81"/>
      <c r="Q55" s="81"/>
      <c r="R55" s="81"/>
      <c r="S55" s="22"/>
      <c r="T55" s="81"/>
      <c r="U55" s="81"/>
      <c r="V55" s="81"/>
      <c r="W55" s="81"/>
      <c r="X55" s="22"/>
      <c r="Y55" s="81"/>
      <c r="Z55" s="81"/>
      <c r="AA55" s="81"/>
      <c r="AB55" s="81"/>
      <c r="AC55" s="22"/>
      <c r="AD55" s="81"/>
      <c r="AE55" s="81"/>
      <c r="AF55" s="81"/>
      <c r="AG55" s="81"/>
      <c r="AH55" s="22"/>
      <c r="AI55" s="81"/>
      <c r="AJ55" s="81"/>
      <c r="AK55" s="81"/>
      <c r="AL55" s="81"/>
      <c r="AM55" s="22"/>
      <c r="AN55" s="81"/>
      <c r="AO55" s="81"/>
      <c r="AP55" s="81"/>
      <c r="AQ55" s="81"/>
      <c r="AR55" s="88"/>
      <c r="AS55" s="89"/>
    </row>
    <row r="56" spans="2:93" ht="12.75" customHeight="1" x14ac:dyDescent="0.2">
      <c r="B56" s="90"/>
      <c r="C56" s="91"/>
      <c r="D56" s="92"/>
      <c r="E56" s="92"/>
      <c r="F56" s="92"/>
      <c r="G56" s="92"/>
      <c r="H56" s="92"/>
      <c r="I56" s="19"/>
      <c r="J56" s="113"/>
      <c r="K56" s="113"/>
      <c r="L56" s="134"/>
      <c r="M56" s="134"/>
      <c r="N56" s="19"/>
      <c r="O56" s="113"/>
      <c r="P56" s="113"/>
      <c r="Q56" s="134"/>
      <c r="R56" s="134"/>
      <c r="S56" s="19"/>
      <c r="T56" s="113"/>
      <c r="U56" s="113"/>
      <c r="V56" s="134"/>
      <c r="W56" s="134"/>
      <c r="X56" s="19"/>
      <c r="Y56" s="113"/>
      <c r="Z56" s="113"/>
      <c r="AA56" s="134"/>
      <c r="AB56" s="134"/>
      <c r="AC56" s="19"/>
      <c r="AD56" s="113"/>
      <c r="AE56" s="113"/>
      <c r="AF56" s="134"/>
      <c r="AG56" s="134"/>
      <c r="AH56" s="19"/>
      <c r="AI56" s="113"/>
      <c r="AJ56" s="113"/>
      <c r="AK56" s="134"/>
      <c r="AL56" s="134"/>
      <c r="AM56" s="19"/>
      <c r="AN56" s="113"/>
      <c r="AO56" s="113"/>
      <c r="AP56" s="134"/>
      <c r="AQ56" s="134"/>
      <c r="AR56" s="88"/>
      <c r="AS56" s="89"/>
    </row>
    <row r="57" spans="2:93" ht="12.75" customHeight="1" x14ac:dyDescent="0.2">
      <c r="B57" s="90" t="s">
        <v>68</v>
      </c>
      <c r="C57" s="91" t="s">
        <v>69</v>
      </c>
      <c r="D57" s="92"/>
      <c r="E57" s="92"/>
      <c r="F57" s="92"/>
      <c r="G57" s="92"/>
      <c r="H57" s="92"/>
      <c r="I57" s="22"/>
      <c r="J57" s="132"/>
      <c r="K57" s="132"/>
      <c r="L57" s="133"/>
      <c r="M57" s="133"/>
      <c r="N57" s="22"/>
      <c r="O57" s="132"/>
      <c r="P57" s="132"/>
      <c r="Q57" s="133"/>
      <c r="R57" s="133"/>
      <c r="S57" s="22"/>
      <c r="T57" s="132"/>
      <c r="U57" s="132"/>
      <c r="V57" s="133"/>
      <c r="W57" s="133"/>
      <c r="X57" s="22"/>
      <c r="Y57" s="132"/>
      <c r="Z57" s="132"/>
      <c r="AA57" s="133"/>
      <c r="AB57" s="133"/>
      <c r="AC57" s="22"/>
      <c r="AD57" s="132"/>
      <c r="AE57" s="132"/>
      <c r="AF57" s="133"/>
      <c r="AG57" s="133"/>
      <c r="AH57" s="22"/>
      <c r="AI57" s="132"/>
      <c r="AJ57" s="132"/>
      <c r="AK57" s="133"/>
      <c r="AL57" s="133"/>
      <c r="AM57" s="22"/>
      <c r="AN57" s="132"/>
      <c r="AO57" s="132"/>
      <c r="AP57" s="133"/>
      <c r="AQ57" s="133"/>
      <c r="AR57" s="88"/>
      <c r="AS57" s="89"/>
    </row>
    <row r="58" spans="2:93" ht="12.75" customHeight="1" x14ac:dyDescent="0.2">
      <c r="B58" s="90"/>
      <c r="C58" s="91"/>
      <c r="D58" s="92"/>
      <c r="E58" s="92"/>
      <c r="F58" s="92"/>
      <c r="G58" s="92"/>
      <c r="H58" s="92"/>
      <c r="I58" s="19"/>
      <c r="J58" s="130"/>
      <c r="K58" s="130"/>
      <c r="L58" s="131"/>
      <c r="M58" s="131"/>
      <c r="N58" s="19"/>
      <c r="O58" s="130"/>
      <c r="P58" s="130"/>
      <c r="Q58" s="131"/>
      <c r="R58" s="131"/>
      <c r="S58" s="19"/>
      <c r="T58" s="130"/>
      <c r="U58" s="130"/>
      <c r="V58" s="131"/>
      <c r="W58" s="131"/>
      <c r="X58" s="19"/>
      <c r="Y58" s="130"/>
      <c r="Z58" s="130"/>
      <c r="AA58" s="131"/>
      <c r="AB58" s="131"/>
      <c r="AC58" s="19"/>
      <c r="AD58" s="130"/>
      <c r="AE58" s="130"/>
      <c r="AF58" s="131"/>
      <c r="AG58" s="131"/>
      <c r="AH58" s="19"/>
      <c r="AI58" s="130"/>
      <c r="AJ58" s="130"/>
      <c r="AK58" s="131"/>
      <c r="AL58" s="131"/>
      <c r="AM58" s="19"/>
      <c r="AN58" s="130"/>
      <c r="AO58" s="130"/>
      <c r="AP58" s="131"/>
      <c r="AQ58" s="131"/>
      <c r="AR58" s="88"/>
      <c r="AS58" s="89"/>
    </row>
    <row r="59" spans="2:93" ht="12.75" customHeight="1" x14ac:dyDescent="0.2">
      <c r="B59" s="90" t="s">
        <v>70</v>
      </c>
      <c r="C59" s="91" t="s">
        <v>71</v>
      </c>
      <c r="D59" s="92"/>
      <c r="E59" s="92"/>
      <c r="F59" s="92"/>
      <c r="G59" s="92"/>
      <c r="H59" s="92"/>
      <c r="I59" s="22"/>
      <c r="J59" s="132"/>
      <c r="K59" s="132"/>
      <c r="L59" s="133"/>
      <c r="M59" s="133"/>
      <c r="N59" s="22"/>
      <c r="O59" s="132"/>
      <c r="P59" s="132"/>
      <c r="Q59" s="133"/>
      <c r="R59" s="133"/>
      <c r="S59" s="22"/>
      <c r="T59" s="132"/>
      <c r="U59" s="132"/>
      <c r="V59" s="133"/>
      <c r="W59" s="133"/>
      <c r="X59" s="22"/>
      <c r="Y59" s="132"/>
      <c r="Z59" s="132"/>
      <c r="AA59" s="133"/>
      <c r="AB59" s="133"/>
      <c r="AC59" s="22"/>
      <c r="AD59" s="132"/>
      <c r="AE59" s="132"/>
      <c r="AF59" s="133"/>
      <c r="AG59" s="133"/>
      <c r="AH59" s="22"/>
      <c r="AI59" s="132"/>
      <c r="AJ59" s="132"/>
      <c r="AK59" s="133"/>
      <c r="AL59" s="133"/>
      <c r="AM59" s="22"/>
      <c r="AN59" s="132"/>
      <c r="AO59" s="132"/>
      <c r="AP59" s="133"/>
      <c r="AQ59" s="133"/>
      <c r="AR59" s="88"/>
      <c r="AS59" s="89"/>
    </row>
    <row r="60" spans="2:93" ht="12.75" customHeight="1" x14ac:dyDescent="0.2">
      <c r="B60" s="90"/>
      <c r="C60" s="91"/>
      <c r="D60" s="92"/>
      <c r="E60" s="92"/>
      <c r="F60" s="92"/>
      <c r="G60" s="92"/>
      <c r="H60" s="92"/>
      <c r="I60" s="19"/>
      <c r="J60" s="130"/>
      <c r="K60" s="130"/>
      <c r="L60" s="131"/>
      <c r="M60" s="131"/>
      <c r="N60" s="19"/>
      <c r="O60" s="130"/>
      <c r="P60" s="130"/>
      <c r="Q60" s="131"/>
      <c r="R60" s="131"/>
      <c r="S60" s="19"/>
      <c r="T60" s="130"/>
      <c r="U60" s="130"/>
      <c r="V60" s="131"/>
      <c r="W60" s="131"/>
      <c r="X60" s="19"/>
      <c r="Y60" s="130"/>
      <c r="Z60" s="130"/>
      <c r="AA60" s="131"/>
      <c r="AB60" s="131"/>
      <c r="AC60" s="19"/>
      <c r="AD60" s="130"/>
      <c r="AE60" s="130"/>
      <c r="AF60" s="131"/>
      <c r="AG60" s="131"/>
      <c r="AH60" s="19"/>
      <c r="AI60" s="130"/>
      <c r="AJ60" s="130"/>
      <c r="AK60" s="131"/>
      <c r="AL60" s="131"/>
      <c r="AM60" s="19"/>
      <c r="AN60" s="130"/>
      <c r="AO60" s="130"/>
      <c r="AP60" s="131"/>
      <c r="AQ60" s="131"/>
      <c r="AR60" s="88"/>
      <c r="AS60" s="89"/>
    </row>
    <row r="61" spans="2:93" ht="12.75" customHeight="1" x14ac:dyDescent="0.2">
      <c r="B61" s="90" t="s">
        <v>72</v>
      </c>
      <c r="C61" s="91" t="s">
        <v>73</v>
      </c>
      <c r="D61" s="92"/>
      <c r="E61" s="92"/>
      <c r="F61" s="92"/>
      <c r="G61" s="92"/>
      <c r="H61" s="92"/>
      <c r="I61" s="22"/>
      <c r="J61" s="132"/>
      <c r="K61" s="132"/>
      <c r="L61" s="133"/>
      <c r="M61" s="133"/>
      <c r="N61" s="22"/>
      <c r="O61" s="132"/>
      <c r="P61" s="132"/>
      <c r="Q61" s="133"/>
      <c r="R61" s="133"/>
      <c r="S61" s="22"/>
      <c r="T61" s="132"/>
      <c r="U61" s="132"/>
      <c r="V61" s="133"/>
      <c r="W61" s="133"/>
      <c r="X61" s="22"/>
      <c r="Y61" s="132"/>
      <c r="Z61" s="132"/>
      <c r="AA61" s="133"/>
      <c r="AB61" s="133"/>
      <c r="AC61" s="22"/>
      <c r="AD61" s="132"/>
      <c r="AE61" s="132"/>
      <c r="AF61" s="133"/>
      <c r="AG61" s="133"/>
      <c r="AH61" s="22"/>
      <c r="AI61" s="132"/>
      <c r="AJ61" s="132"/>
      <c r="AK61" s="133"/>
      <c r="AL61" s="133"/>
      <c r="AM61" s="22"/>
      <c r="AN61" s="132"/>
      <c r="AO61" s="132"/>
      <c r="AP61" s="133"/>
      <c r="AQ61" s="133"/>
      <c r="AR61" s="88"/>
      <c r="AS61" s="89"/>
    </row>
    <row r="62" spans="2:93" ht="12.75" customHeight="1" x14ac:dyDescent="0.2">
      <c r="B62" s="90"/>
      <c r="C62" s="91"/>
      <c r="D62" s="92"/>
      <c r="E62" s="92"/>
      <c r="F62" s="92"/>
      <c r="G62" s="92"/>
      <c r="H62" s="92"/>
      <c r="I62" s="23"/>
      <c r="J62" s="130"/>
      <c r="K62" s="130"/>
      <c r="L62" s="131"/>
      <c r="M62" s="131"/>
      <c r="N62" s="23"/>
      <c r="O62" s="130"/>
      <c r="P62" s="130"/>
      <c r="Q62" s="131"/>
      <c r="R62" s="131"/>
      <c r="S62" s="23"/>
      <c r="T62" s="130"/>
      <c r="U62" s="130"/>
      <c r="V62" s="131"/>
      <c r="W62" s="131"/>
      <c r="X62" s="23"/>
      <c r="Y62" s="130"/>
      <c r="Z62" s="130"/>
      <c r="AA62" s="131"/>
      <c r="AB62" s="131"/>
      <c r="AC62" s="23"/>
      <c r="AD62" s="130"/>
      <c r="AE62" s="130"/>
      <c r="AF62" s="131"/>
      <c r="AG62" s="131"/>
      <c r="AH62" s="23"/>
      <c r="AI62" s="130"/>
      <c r="AJ62" s="130"/>
      <c r="AK62" s="131"/>
      <c r="AL62" s="131"/>
      <c r="AM62" s="23"/>
      <c r="AN62" s="130"/>
      <c r="AO62" s="130"/>
      <c r="AP62" s="131"/>
      <c r="AQ62" s="131"/>
      <c r="AR62" s="88"/>
      <c r="AS62" s="89"/>
    </row>
    <row r="63" spans="2:93" ht="12.75" customHeight="1" x14ac:dyDescent="0.2">
      <c r="B63" s="85" t="s">
        <v>74</v>
      </c>
      <c r="C63" s="86">
        <v>3</v>
      </c>
      <c r="D63" s="87"/>
      <c r="E63" s="87"/>
      <c r="F63" s="87"/>
      <c r="G63" s="87"/>
      <c r="H63" s="87"/>
      <c r="I63" s="22"/>
      <c r="J63" s="129"/>
      <c r="K63" s="129"/>
      <c r="L63" s="129"/>
      <c r="M63" s="129"/>
      <c r="N63" s="22"/>
      <c r="O63" s="129"/>
      <c r="P63" s="129"/>
      <c r="Q63" s="129"/>
      <c r="R63" s="129"/>
      <c r="S63" s="22"/>
      <c r="T63" s="129"/>
      <c r="U63" s="129"/>
      <c r="V63" s="129"/>
      <c r="W63" s="129"/>
      <c r="X63" s="22"/>
      <c r="Y63" s="129"/>
      <c r="Z63" s="129"/>
      <c r="AA63" s="129"/>
      <c r="AB63" s="129"/>
      <c r="AC63" s="22"/>
      <c r="AD63" s="129"/>
      <c r="AE63" s="129"/>
      <c r="AF63" s="129"/>
      <c r="AG63" s="129"/>
      <c r="AH63" s="22"/>
      <c r="AI63" s="129"/>
      <c r="AJ63" s="129"/>
      <c r="AK63" s="129"/>
      <c r="AL63" s="129"/>
      <c r="AM63" s="22"/>
      <c r="AN63" s="129"/>
      <c r="AO63" s="129"/>
      <c r="AP63" s="129"/>
      <c r="AQ63" s="129"/>
      <c r="AR63" s="82"/>
      <c r="AS63" s="83"/>
    </row>
    <row r="64" spans="2:93" ht="12.75" customHeight="1" x14ac:dyDescent="0.2">
      <c r="B64" s="85"/>
      <c r="C64" s="86"/>
      <c r="D64" s="87"/>
      <c r="E64" s="87"/>
      <c r="F64" s="87"/>
      <c r="G64" s="87"/>
      <c r="H64" s="87"/>
      <c r="I64" s="19"/>
      <c r="J64" s="129"/>
      <c r="K64" s="129"/>
      <c r="L64" s="129"/>
      <c r="M64" s="129"/>
      <c r="N64" s="19"/>
      <c r="O64" s="129"/>
      <c r="P64" s="129"/>
      <c r="Q64" s="129"/>
      <c r="R64" s="129"/>
      <c r="S64" s="19"/>
      <c r="T64" s="129"/>
      <c r="U64" s="129"/>
      <c r="V64" s="129"/>
      <c r="W64" s="129"/>
      <c r="X64" s="19"/>
      <c r="Y64" s="129"/>
      <c r="Z64" s="129"/>
      <c r="AA64" s="129"/>
      <c r="AB64" s="129"/>
      <c r="AC64" s="19"/>
      <c r="AD64" s="129"/>
      <c r="AE64" s="129"/>
      <c r="AF64" s="129"/>
      <c r="AG64" s="129"/>
      <c r="AH64" s="19"/>
      <c r="AI64" s="129"/>
      <c r="AJ64" s="129"/>
      <c r="AK64" s="129"/>
      <c r="AL64" s="129"/>
      <c r="AM64" s="19"/>
      <c r="AN64" s="129"/>
      <c r="AO64" s="129"/>
      <c r="AP64" s="129"/>
      <c r="AQ64" s="129"/>
      <c r="AR64" s="82"/>
      <c r="AS64" s="83"/>
    </row>
    <row r="65" spans="2:93" ht="12.75" customHeight="1" x14ac:dyDescent="0.2">
      <c r="B65" s="79" t="s">
        <v>75</v>
      </c>
      <c r="C65" s="79"/>
      <c r="D65" s="80">
        <f>SUM(D47:D64)</f>
        <v>0</v>
      </c>
      <c r="E65" s="80"/>
      <c r="F65" s="80"/>
      <c r="G65" s="80"/>
      <c r="H65" s="80"/>
      <c r="I65" s="80">
        <f>SUM(I47:I64)</f>
        <v>0</v>
      </c>
      <c r="J65" s="80"/>
      <c r="K65" s="80"/>
      <c r="L65" s="80"/>
      <c r="M65" s="80"/>
      <c r="N65" s="80">
        <f>SUM(N47:N64)</f>
        <v>0</v>
      </c>
      <c r="O65" s="80"/>
      <c r="P65" s="80"/>
      <c r="Q65" s="80"/>
      <c r="R65" s="80"/>
      <c r="S65" s="80">
        <f>SUM(S47:S64)</f>
        <v>0</v>
      </c>
      <c r="T65" s="80"/>
      <c r="U65" s="80"/>
      <c r="V65" s="80"/>
      <c r="W65" s="80"/>
      <c r="X65" s="80">
        <f>SUM(X47:X64)</f>
        <v>0</v>
      </c>
      <c r="Y65" s="80"/>
      <c r="Z65" s="80"/>
      <c r="AA65" s="80"/>
      <c r="AB65" s="80"/>
      <c r="AC65" s="80">
        <f>SUM(AC47:AC64)</f>
        <v>0</v>
      </c>
      <c r="AD65" s="80"/>
      <c r="AE65" s="80"/>
      <c r="AF65" s="80"/>
      <c r="AG65" s="80"/>
      <c r="AH65" s="80">
        <f>SUM(AH47:AH64)</f>
        <v>0</v>
      </c>
      <c r="AI65" s="80"/>
      <c r="AJ65" s="80"/>
      <c r="AK65" s="80"/>
      <c r="AL65" s="80"/>
      <c r="AM65" s="80">
        <f>SUM(AM47:AM64)</f>
        <v>0</v>
      </c>
      <c r="AN65" s="80"/>
      <c r="AO65" s="80"/>
      <c r="AP65" s="80"/>
      <c r="AQ65" s="80"/>
      <c r="AR65" s="27"/>
      <c r="AS65" s="28"/>
      <c r="AV65" s="29"/>
      <c r="BB65" s="15">
        <f>IF(OR(D65&gt;ROUND((D$4+0.9)/2,0),SUMIF($B47:$B64,"",D47:D64)&lt;&gt;0),1,0)</f>
        <v>0</v>
      </c>
      <c r="BC65" s="16"/>
      <c r="BD65" s="16"/>
      <c r="BE65" s="16"/>
      <c r="BF65" s="17"/>
      <c r="BG65" s="15">
        <f>IF(OR(I65&gt;ROUND((I$4+0.9)/2,0),SUMIF($B47:$B64,"",I47:I64)&lt;&gt;0),1,0)</f>
        <v>0</v>
      </c>
      <c r="BH65" s="16"/>
      <c r="BI65" s="16"/>
      <c r="BJ65" s="16"/>
      <c r="BK65" s="17"/>
      <c r="BL65" s="15">
        <f>IF(OR(N65&gt;ROUND((N$4+0.9)/2,0),SUMIF($B47:$B64,"",N47:N64)&lt;&gt;0),1,0)</f>
        <v>0</v>
      </c>
      <c r="BM65" s="16"/>
      <c r="BN65" s="16"/>
      <c r="BO65" s="16"/>
      <c r="BP65" s="17"/>
      <c r="BQ65" s="15">
        <f>IF(OR(S65&gt;ROUND((S$4+0.9)/2,0),SUMIF($B47:$B64,"",S47:S64)&lt;&gt;0),1,0)</f>
        <v>0</v>
      </c>
      <c r="BR65" s="16"/>
      <c r="BS65" s="16"/>
      <c r="BT65" s="16"/>
      <c r="BU65" s="17"/>
      <c r="BV65" s="15">
        <f>IF(OR(X65&gt;ROUND((X$4+0.9)/2,0),SUMIF($B47:$B64,"",X47:X64)&lt;&gt;0),1,0)</f>
        <v>0</v>
      </c>
      <c r="BW65" s="16"/>
      <c r="BX65" s="16"/>
      <c r="BY65" s="16"/>
      <c r="BZ65" s="17"/>
      <c r="CA65" s="15">
        <f>IF(OR(AC65&gt;ROUND((AC$4+0.9)/2,0),SUMIF($B47:$B64,"",AC47:AC64)&lt;&gt;0),1,0)</f>
        <v>0</v>
      </c>
      <c r="CB65" s="16"/>
      <c r="CC65" s="16"/>
      <c r="CD65" s="16"/>
      <c r="CE65" s="17"/>
      <c r="CF65" s="15">
        <f>IF(OR(AH65&gt;ROUND((AH$4+0.9)/2,0),SUMIF($B47:$B64,"",AH47:AH64)&lt;&gt;0),1,0)</f>
        <v>0</v>
      </c>
      <c r="CG65" s="16"/>
      <c r="CH65" s="16"/>
      <c r="CI65" s="16"/>
      <c r="CJ65" s="17"/>
      <c r="CK65" s="15">
        <f>IF(OR(AM65&gt;ROUND((AM$4+0.9)/2,0),SUMIF($B47:$B64,"",AM47:AM64)&lt;&gt;0),1,0)</f>
        <v>0</v>
      </c>
      <c r="CL65" s="16"/>
      <c r="CM65" s="16"/>
      <c r="CN65" s="16"/>
      <c r="CO65" s="17"/>
    </row>
    <row r="66" spans="2:93" ht="12.75" customHeight="1" x14ac:dyDescent="0.2">
      <c r="B66" s="114" t="s">
        <v>76</v>
      </c>
      <c r="C66" s="115"/>
      <c r="D66" s="14"/>
      <c r="E66" s="111" t="str">
        <f>IF(AND(D66+BB66&gt;0,H67&gt;0),VLOOKUP(BB67+BC67+E67+H67,AtomicResultsInfo,VLOOKUP($B66,AtomicResultsProjectInfo,2,0)),"")</f>
        <v/>
      </c>
      <c r="F66" s="111"/>
      <c r="G66" s="111"/>
      <c r="H66" s="111"/>
      <c r="I66" s="14"/>
      <c r="J66" s="111" t="str">
        <f>IF(AND(I66+BG66&gt;0,M67&gt;0),VLOOKUP(BG67+BH67+J67+M67,AtomicResultsInfo,VLOOKUP($B66,AtomicResultsProjectInfo,2,0)),"")</f>
        <v/>
      </c>
      <c r="K66" s="111"/>
      <c r="L66" s="111"/>
      <c r="M66" s="111"/>
      <c r="N66" s="14"/>
      <c r="O66" s="111" t="str">
        <f>IF(AND(N66+BL66&gt;0,R67&gt;0),VLOOKUP(BL67+BM67+O67+R67,AtomicResultsInfo,VLOOKUP($B66,AtomicResultsProjectInfo,2,0)),"")</f>
        <v/>
      </c>
      <c r="P66" s="111"/>
      <c r="Q66" s="111"/>
      <c r="R66" s="111"/>
      <c r="S66" s="14"/>
      <c r="T66" s="111" t="str">
        <f>IF(AND(S66+BQ66&gt;0,W67&gt;0),VLOOKUP(BQ67+BR67+T67+W67,AtomicResultsInfo,VLOOKUP($B66,AtomicResultsProjectInfo,2,0)),"")</f>
        <v/>
      </c>
      <c r="U66" s="111"/>
      <c r="V66" s="111"/>
      <c r="W66" s="111"/>
      <c r="X66" s="14"/>
      <c r="Y66" s="111" t="str">
        <f>IF(AND(X66+BV66&gt;0,AB67&gt;0),VLOOKUP(BV67+BW67+Y67+AB67,AtomicResultsInfo,VLOOKUP($B66,AtomicResultsProjectInfo,2,0)),"")</f>
        <v/>
      </c>
      <c r="Z66" s="111"/>
      <c r="AA66" s="111"/>
      <c r="AB66" s="111"/>
      <c r="AC66" s="14"/>
      <c r="AD66" s="111" t="str">
        <f>IF(AND(AC66+CA66&gt;0,AG67&gt;0),VLOOKUP(CA67+CB67+AD67+AG67,AtomicResultsInfo,VLOOKUP($B66,AtomicResultsProjectInfo,2,0)),"")</f>
        <v/>
      </c>
      <c r="AE66" s="111"/>
      <c r="AF66" s="111"/>
      <c r="AG66" s="111"/>
      <c r="AH66" s="14"/>
      <c r="AI66" s="111" t="str">
        <f>IF(AND(AH66+CF66&gt;0,AL67&gt;0),VLOOKUP(CF67+CG67+AI67+AL67,AtomicResultsInfo,VLOOKUP($B66,AtomicResultsProjectInfo,2,0)),"")</f>
        <v/>
      </c>
      <c r="AJ66" s="111"/>
      <c r="AK66" s="111"/>
      <c r="AL66" s="111"/>
      <c r="AM66" s="14"/>
      <c r="AN66" s="111" t="str">
        <f>IF(AND(AM66+CK66&gt;0,AQ67&gt;0),VLOOKUP(CK67+CL67+AN67+AQ67,AtomicResultsInfo,VLOOKUP($B66,AtomicResultsProjectInfo,2,0)),"")</f>
        <v/>
      </c>
      <c r="AO66" s="111"/>
      <c r="AP66" s="111"/>
      <c r="AQ66" s="111"/>
      <c r="AR66" s="94" t="s">
        <v>12</v>
      </c>
      <c r="AS66" s="112"/>
      <c r="BB66" s="15">
        <f>IF(AX66&lt;0,AW67,0)</f>
        <v>0</v>
      </c>
      <c r="BC66" s="16">
        <f>IF(F67&lt;&gt;"",VLOOKUP(F67,TurnInfo,2,0),-1)</f>
        <v>-1</v>
      </c>
      <c r="BD66" s="16">
        <f>IF(AND(UPPER(LEFT(E66,1))="B",F67&lt;&gt;""),VLOOKUP(F67,TurnInfo,2,0),-1)</f>
        <v>-1</v>
      </c>
      <c r="BE66" s="16">
        <f>IF(ISERR(FIND("[",E66)),-1,FIND("[",E66))</f>
        <v>-1</v>
      </c>
      <c r="BF66" s="17">
        <f>IF(E66&lt;&gt;"",IF(AND(LEFT(E66,2)&lt;&gt;"--",LEFT(E66,1)&lt;&gt;"["),IF(LEFT(E66,2)="-2",2,1),0),0)</f>
        <v>0</v>
      </c>
      <c r="BG66" s="15">
        <f>IF(BC66&lt;0,BB66+D66+D67,0)</f>
        <v>0</v>
      </c>
      <c r="BH66" s="16">
        <f>IF(K67&lt;&gt;"",VLOOKUP(K67,TurnInfo,2,0),-1)</f>
        <v>-1</v>
      </c>
      <c r="BI66" s="16">
        <f>IF(AND(UPPER(LEFT(J66,1))="B",K67&lt;&gt;""),VLOOKUP(K67,TurnInfo,2,0),-1)</f>
        <v>-1</v>
      </c>
      <c r="BJ66" s="16">
        <f>IF(ISERR(FIND("[",J66)),-1,FIND("[",J66))</f>
        <v>-1</v>
      </c>
      <c r="BK66" s="17">
        <f>IF(J66&lt;&gt;"",IF(AND(LEFT(J66,2)&lt;&gt;"--",LEFT(J66,1)&lt;&gt;"["),IF(LEFT(J66,2)="-2",2,1),0),0)</f>
        <v>0</v>
      </c>
      <c r="BL66" s="15">
        <f>IF(BH66&lt;0,BG66+I66+I67,0)</f>
        <v>0</v>
      </c>
      <c r="BM66" s="16">
        <f>IF(P67&lt;&gt;"",VLOOKUP(P67,TurnInfo,2,0),-1)</f>
        <v>-1</v>
      </c>
      <c r="BN66" s="16">
        <f>IF(AND(UPPER(LEFT(O66,1))="B",P67&lt;&gt;""),VLOOKUP(P67,TurnInfo,2,0),-1)</f>
        <v>-1</v>
      </c>
      <c r="BO66" s="16">
        <f>IF(ISERR(FIND("[",O66)),-1,FIND("[",O66))</f>
        <v>-1</v>
      </c>
      <c r="BP66" s="17">
        <f>IF(O66&lt;&gt;"",IF(AND(LEFT(O66,2)&lt;&gt;"--",LEFT(O66,1)&lt;&gt;"["),IF(LEFT(O66,2)="-2",2,1),0),0)</f>
        <v>0</v>
      </c>
      <c r="BQ66" s="15">
        <f>IF(BM66&lt;0,BL66+N66+N67,0)</f>
        <v>0</v>
      </c>
      <c r="BR66" s="16">
        <f>IF(U67&lt;&gt;"",VLOOKUP(U67,TurnInfo,2,0),-1)</f>
        <v>-1</v>
      </c>
      <c r="BS66" s="16">
        <f>IF(AND(UPPER(LEFT(T66,1))="B",U67&lt;&gt;""),VLOOKUP(U67,TurnInfo,2,0),-1)</f>
        <v>-1</v>
      </c>
      <c r="BT66" s="16">
        <f>IF(ISERR(FIND("[",T66)),-1,FIND("[",T66))</f>
        <v>-1</v>
      </c>
      <c r="BU66" s="17">
        <f>IF(T66&lt;&gt;"",IF(AND(LEFT(T66,2)&lt;&gt;"--",LEFT(T66,1)&lt;&gt;"["),IF(LEFT(T66,2)="-2",2,1),0),0)</f>
        <v>0</v>
      </c>
      <c r="BV66" s="15">
        <f>IF(BR66&lt;0,BQ66+S66+S67,0)</f>
        <v>0</v>
      </c>
      <c r="BW66" s="16">
        <f>IF(Z67&lt;&gt;"",VLOOKUP(Z67,TurnInfo,2,0),-1)</f>
        <v>-1</v>
      </c>
      <c r="BX66" s="16">
        <f>IF(AND(UPPER(LEFT(Y66,1))="B",Z67&lt;&gt;""),VLOOKUP(Z67,TurnInfo,2,0),-1)</f>
        <v>-1</v>
      </c>
      <c r="BY66" s="16">
        <f>IF(ISERR(FIND("[",Y66)),-1,FIND("[",Y66))</f>
        <v>-1</v>
      </c>
      <c r="BZ66" s="17">
        <f>IF(Y66&lt;&gt;"",IF(AND(LEFT(Y66,2)&lt;&gt;"--",LEFT(Y66,1)&lt;&gt;"["),IF(LEFT(Y66,2)="-2",2,1),0),0)</f>
        <v>0</v>
      </c>
      <c r="CA66" s="15">
        <f>IF(BW66&lt;0,BV66+X66+X67,0)</f>
        <v>0</v>
      </c>
      <c r="CB66" s="16">
        <f>IF(AE67&lt;&gt;"",VLOOKUP(AE67,TurnInfo,2,0),-1)</f>
        <v>-1</v>
      </c>
      <c r="CC66" s="16">
        <f>IF(AND(UPPER(LEFT(AD66,1))="B",AE67&lt;&gt;""),VLOOKUP(AE67,TurnInfo,2,0),-1)</f>
        <v>-1</v>
      </c>
      <c r="CD66" s="16">
        <f>IF(ISERR(FIND("[",AD66)),-1,FIND("[",AD66))</f>
        <v>-1</v>
      </c>
      <c r="CE66" s="17">
        <f>IF(AD66&lt;&gt;"",IF(AND(LEFT(AD66,2)&lt;&gt;"--",LEFT(AD66,1)&lt;&gt;"["),IF(LEFT(AD66,2)="-2",2,1),0),0)</f>
        <v>0</v>
      </c>
      <c r="CF66" s="15">
        <f>IF(CB66&lt;0,CA66+AC66+AC67,0)</f>
        <v>0</v>
      </c>
      <c r="CG66" s="16">
        <f>IF(AJ67&lt;&gt;"",VLOOKUP(AJ67,TurnInfo,2,0),-1)</f>
        <v>-1</v>
      </c>
      <c r="CH66" s="16">
        <f>IF(AND(UPPER(LEFT(AI66,1))="B",AJ67&lt;&gt;""),VLOOKUP(AJ67,TurnInfo,2,0),-1)</f>
        <v>-1</v>
      </c>
      <c r="CI66" s="16">
        <f>IF(ISERR(FIND("[",AI66)),-1,FIND("[",AI66))</f>
        <v>-1</v>
      </c>
      <c r="CJ66" s="17">
        <f>IF(AI66&lt;&gt;"",IF(AND(LEFT(AI66,2)&lt;&gt;"--",LEFT(AI66,1)&lt;&gt;"["),IF(LEFT(AI66,2)="-2",2,1),0),0)</f>
        <v>0</v>
      </c>
      <c r="CK66" s="15">
        <f>IF(CG66&lt;0,CF66+AH66+AH67,0)</f>
        <v>0</v>
      </c>
      <c r="CL66" s="16">
        <f>IF(AO67&lt;&gt;"",VLOOKUP(AO67,TurnInfo,2,0),-1)</f>
        <v>-1</v>
      </c>
      <c r="CM66" s="16">
        <f>IF(AND(UPPER(LEFT(AN66,1))="B",AO67&lt;&gt;""),VLOOKUP(AO67,TurnInfo,2,0),-1)</f>
        <v>-1</v>
      </c>
      <c r="CN66" s="16">
        <f>IF(ISERR(FIND("[",AN66)),-1,FIND("[",AN66))</f>
        <v>-1</v>
      </c>
      <c r="CO66" s="17">
        <f>IF(AN66&lt;&gt;"",IF(AND(LEFT(AN66,2)&lt;&gt;"--",LEFT(AN66,1)&lt;&gt;"["),IF(LEFT(AN66,2)="-2",2,1),0),0)</f>
        <v>0</v>
      </c>
    </row>
    <row r="67" spans="2:93" ht="12.75" customHeight="1" x14ac:dyDescent="0.2">
      <c r="B67" s="114"/>
      <c r="C67" s="115"/>
      <c r="D67" s="19"/>
      <c r="E67" s="20"/>
      <c r="F67" s="113"/>
      <c r="G67" s="113"/>
      <c r="H67" s="21"/>
      <c r="I67" s="19"/>
      <c r="J67" s="20"/>
      <c r="K67" s="113"/>
      <c r="L67" s="113"/>
      <c r="M67" s="21"/>
      <c r="N67" s="19"/>
      <c r="O67" s="20"/>
      <c r="P67" s="113"/>
      <c r="Q67" s="113"/>
      <c r="R67" s="21"/>
      <c r="S67" s="19"/>
      <c r="T67" s="20"/>
      <c r="U67" s="113"/>
      <c r="V67" s="113"/>
      <c r="W67" s="21"/>
      <c r="X67" s="19"/>
      <c r="Y67" s="20"/>
      <c r="Z67" s="113"/>
      <c r="AA67" s="113"/>
      <c r="AB67" s="21"/>
      <c r="AC67" s="19"/>
      <c r="AD67" s="30"/>
      <c r="AE67" s="113"/>
      <c r="AF67" s="113"/>
      <c r="AG67" s="21"/>
      <c r="AH67" s="19"/>
      <c r="AI67" s="20"/>
      <c r="AJ67" s="113"/>
      <c r="AK67" s="113"/>
      <c r="AL67" s="21"/>
      <c r="AM67" s="19"/>
      <c r="AN67" s="20"/>
      <c r="AO67" s="113"/>
      <c r="AP67" s="113"/>
      <c r="AQ67" s="21"/>
      <c r="AR67" s="94"/>
      <c r="AS67" s="112"/>
      <c r="BB67" s="15">
        <f>D66+D67+BB66+AZ67</f>
        <v>0</v>
      </c>
      <c r="BC67" s="16"/>
      <c r="BD67" s="16">
        <f>IF(AY66&gt;0,1,0)+AY67</f>
        <v>0</v>
      </c>
      <c r="BE67" s="16">
        <f>IF(BC66&gt;0,IF(BE66&gt;0,VALUE(MID(E66,BE66+1,FIND("]",E66)-BE66-1)),0),AZ67)</f>
        <v>0</v>
      </c>
      <c r="BF67" s="17">
        <f>BA67+IF(D66&gt;0,1,0)</f>
        <v>0</v>
      </c>
      <c r="BG67" s="15">
        <f>I66+I67+BG66+BE67</f>
        <v>0</v>
      </c>
      <c r="BH67" s="16"/>
      <c r="BI67" s="16">
        <f>IF(BD66&gt;0,1,0)+BD67</f>
        <v>0</v>
      </c>
      <c r="BJ67" s="16">
        <f>IF(BH66&gt;0,IF(BJ66&gt;0,VALUE(MID(J66,BJ66+1,FIND("]",J66)-BJ66-1)),0),BE67)</f>
        <v>0</v>
      </c>
      <c r="BK67" s="17">
        <f>BF67+IF(I66&gt;0,1,0)</f>
        <v>0</v>
      </c>
      <c r="BL67" s="15">
        <f>N66+N67+BL66+BJ67</f>
        <v>0</v>
      </c>
      <c r="BM67" s="16"/>
      <c r="BN67" s="16">
        <f>IF(BI66&gt;0,1,0)+BI67</f>
        <v>0</v>
      </c>
      <c r="BO67" s="16">
        <f>IF(BM66&gt;0,IF(BO66&gt;0,VALUE(MID(O66,BO66+1,FIND("]",O66)-BO66-1)),0),BJ67)</f>
        <v>0</v>
      </c>
      <c r="BP67" s="17">
        <f>BK67+IF(N66&gt;0,1,0)</f>
        <v>0</v>
      </c>
      <c r="BQ67" s="15">
        <f>S66+S67+BQ66+BO67</f>
        <v>0</v>
      </c>
      <c r="BR67" s="16"/>
      <c r="BS67" s="16">
        <f>IF(BN66&gt;0,1,0)+BN67</f>
        <v>0</v>
      </c>
      <c r="BT67" s="16">
        <f>IF(BR66&gt;0,IF(BT66&gt;0,VALUE(MID(T66,BT66+1,FIND("]",T66)-BT66-1)),0),BO67)</f>
        <v>0</v>
      </c>
      <c r="BU67" s="17">
        <f>BP67+IF(S66&gt;0,1,0)</f>
        <v>0</v>
      </c>
      <c r="BV67" s="15">
        <f>X66+X67+BV66+BT67</f>
        <v>0</v>
      </c>
      <c r="BW67" s="16"/>
      <c r="BX67" s="16">
        <f>IF(BS66&gt;0,1,0)+BS67</f>
        <v>0</v>
      </c>
      <c r="BY67" s="16">
        <f>IF(BW66&gt;0,IF(BY66&gt;0,VALUE(MID(Y66,BY66+1,FIND("]",Y66)-BY66-1)),0),BT67)</f>
        <v>0</v>
      </c>
      <c r="BZ67" s="17">
        <f>BU67+IF(X66&gt;0,1,0)</f>
        <v>0</v>
      </c>
      <c r="CA67" s="15">
        <f>AC66+AC67+CA66+BY67</f>
        <v>0</v>
      </c>
      <c r="CB67" s="16"/>
      <c r="CC67" s="16">
        <f>IF(BX66&gt;0,1,0)+BX67</f>
        <v>0</v>
      </c>
      <c r="CD67" s="16">
        <f>IF(CB66&gt;0,IF(CD66&gt;0,VALUE(MID(AD66,CD66+1,FIND("]",AD66)-CD66-1)),0),BY67)</f>
        <v>0</v>
      </c>
      <c r="CE67" s="17">
        <f>BZ67+IF(AC66&gt;0,1,0)</f>
        <v>0</v>
      </c>
      <c r="CF67" s="15">
        <f>AH66+AH67+CF66+CD67</f>
        <v>0</v>
      </c>
      <c r="CG67" s="16"/>
      <c r="CH67" s="16">
        <f>IF(CC66&gt;0,1,0)+CC67</f>
        <v>0</v>
      </c>
      <c r="CI67" s="16">
        <f>IF(CG66&gt;0,IF(CI66&gt;0,VALUE(MID(AI66,CI66+1,FIND("]",AI66)-CI66-1)),0),CD67)</f>
        <v>0</v>
      </c>
      <c r="CJ67" s="17">
        <f>CE67+IF(AH66&gt;0,1,0)</f>
        <v>0</v>
      </c>
      <c r="CK67" s="15">
        <f>AM66+AM67+CK66+CI67</f>
        <v>0</v>
      </c>
      <c r="CL67" s="16"/>
      <c r="CM67" s="16">
        <f>IF(CH66&gt;0,1,0)+CH67</f>
        <v>0</v>
      </c>
      <c r="CN67" s="16">
        <f>IF(CL66&gt;0,IF(CN66&gt;0,VALUE(MID(AN66,CN66+1,FIND("]",AN66)-CN66-1)),0),CI67)</f>
        <v>0</v>
      </c>
      <c r="CO67" s="17">
        <f>CJ67+IF(AM66&gt;0,1,0)</f>
        <v>0</v>
      </c>
    </row>
    <row r="68" spans="2:93" ht="12.75" customHeight="1" x14ac:dyDescent="0.2">
      <c r="B68" s="128" t="s">
        <v>77</v>
      </c>
      <c r="C68" s="110"/>
      <c r="D68" s="22"/>
      <c r="E68" s="99" t="str">
        <f>IF(AND(D68+BB68&gt;0,H69&gt;0),VLOOKUP(BB69+BC69+E69+H69,AtomicResultsInfo,VLOOKUP($B68,AtomicResultsProjectInfo,2,0)),"")</f>
        <v/>
      </c>
      <c r="F68" s="99"/>
      <c r="G68" s="99"/>
      <c r="H68" s="99"/>
      <c r="I68" s="22"/>
      <c r="J68" s="99" t="str">
        <f>IF(AND(I68+BG68&gt;0,M69&gt;0),VLOOKUP(BG69+BH69+J69+M69,AtomicResultsInfo,VLOOKUP($B68,AtomicResultsProjectInfo,2,0)),"")</f>
        <v/>
      </c>
      <c r="K68" s="99"/>
      <c r="L68" s="99"/>
      <c r="M68" s="99"/>
      <c r="N68" s="22"/>
      <c r="O68" s="99" t="str">
        <f>IF(AND(N68+BL68&gt;0,R69&gt;0),VLOOKUP(BL69+BM69+O69+R69,AtomicResultsInfo,VLOOKUP($B68,AtomicResultsProjectInfo,2,0)),"")</f>
        <v/>
      </c>
      <c r="P68" s="99"/>
      <c r="Q68" s="99"/>
      <c r="R68" s="99"/>
      <c r="S68" s="22"/>
      <c r="T68" s="99" t="str">
        <f>IF(AND(S68+BQ68&gt;0,W69&gt;0),VLOOKUP(BQ69+BR69+T69+W69,AtomicResultsInfo,VLOOKUP($B68,AtomicResultsProjectInfo,2,0)),"")</f>
        <v/>
      </c>
      <c r="U68" s="99"/>
      <c r="V68" s="99"/>
      <c r="W68" s="99"/>
      <c r="X68" s="22"/>
      <c r="Y68" s="99" t="str">
        <f>IF(AND(X68+BV68&gt;0,AB69&gt;0),VLOOKUP(BV69+BW69+Y69+AB69,AtomicResultsInfo,VLOOKUP($B68,AtomicResultsProjectInfo,2,0)),"")</f>
        <v/>
      </c>
      <c r="Z68" s="99"/>
      <c r="AA68" s="99"/>
      <c r="AB68" s="99"/>
      <c r="AC68" s="22"/>
      <c r="AD68" s="99" t="str">
        <f>IF(AND(AC68+CA68&gt;0,AG69&gt;0),VLOOKUP(CA69+CB69+AD69+AG69,AtomicResultsInfo,VLOOKUP($B68,AtomicResultsProjectInfo,2,0)),"")</f>
        <v/>
      </c>
      <c r="AE68" s="99"/>
      <c r="AF68" s="99"/>
      <c r="AG68" s="99"/>
      <c r="AH68" s="22"/>
      <c r="AI68" s="99" t="str">
        <f>IF(AND(AH68+CF68&gt;0,AL69&gt;0),VLOOKUP(CF69+CG69+AI69+AL69,AtomicResultsInfo,VLOOKUP($B68,AtomicResultsProjectInfo,2,0)),"")</f>
        <v/>
      </c>
      <c r="AJ68" s="99"/>
      <c r="AK68" s="99"/>
      <c r="AL68" s="99"/>
      <c r="AM68" s="22"/>
      <c r="AN68" s="99" t="str">
        <f>IF(AND(AM68+CK68&gt;0,AQ69&gt;0),VLOOKUP(CK69+CL69+AN69+AQ69,AtomicResultsInfo,VLOOKUP($B68,AtomicResultsProjectInfo,2,0)),"")</f>
        <v/>
      </c>
      <c r="AO68" s="99"/>
      <c r="AP68" s="99"/>
      <c r="AQ68" s="99"/>
      <c r="AR68" s="88" t="s">
        <v>25</v>
      </c>
      <c r="AS68" s="109"/>
      <c r="AV68" s="1">
        <v>1</v>
      </c>
      <c r="BB68" s="15">
        <f>IF(AX68&lt;0,AW69,0)</f>
        <v>0</v>
      </c>
      <c r="BC68" s="16">
        <f>IF(F69&lt;&gt;"",VLOOKUP(F69,TurnInfo,2,0),-1)</f>
        <v>-1</v>
      </c>
      <c r="BD68" s="16">
        <f>IF($AV68&gt;=1,-1*AY69+IF($AV68&gt;=2,AY$69+IF(AND(BC$68&gt;0,BC$68&lt;BC68),1,0),0),0)</f>
        <v>0</v>
      </c>
      <c r="BE68" s="16">
        <f>IF(ISERR(FIND("[",E68)),-1,FIND("[",E68))</f>
        <v>-1</v>
      </c>
      <c r="BF68" s="17">
        <f>IF(E68&lt;&gt;"",IF(AND(LEFT(E68,2)&lt;&gt;"--",LEFT(E68,1)&lt;&gt;"["),IF(LEFT(E68,2)="-2",2,1),0),0)</f>
        <v>0</v>
      </c>
      <c r="BG68" s="15">
        <f>IF(BC68&lt;0,BB68+D68+D69,0)</f>
        <v>0</v>
      </c>
      <c r="BH68" s="16">
        <f>IF(K69&lt;&gt;"",VLOOKUP(K69,TurnInfo,2,0),-1)</f>
        <v>-1</v>
      </c>
      <c r="BI68" s="16">
        <f>IF($AV68&gt;=1,-1*BD69+IF($AV68&gt;=2,BD$69+IF(AND(BH$68&gt;0,BH$68&lt;BH68),1,0),0),0)</f>
        <v>0</v>
      </c>
      <c r="BJ68" s="16">
        <f>IF(ISERR(FIND("[",J68)),-1,FIND("[",J68))</f>
        <v>-1</v>
      </c>
      <c r="BK68" s="17">
        <f>IF(J68&lt;&gt;"",IF(AND(LEFT(J68,2)&lt;&gt;"--",LEFT(J68,1)&lt;&gt;"["),IF(LEFT(J68,2)="-2",2,1),0),0)</f>
        <v>0</v>
      </c>
      <c r="BL68" s="15">
        <f>IF(BH68&lt;0,BG69,0)</f>
        <v>0</v>
      </c>
      <c r="BM68" s="16">
        <f>IF(P69&lt;&gt;"",VLOOKUP(P69,TurnInfo,2,0),-1)</f>
        <v>-1</v>
      </c>
      <c r="BN68" s="16">
        <f>IF($AV68&gt;=1,-1*BI69,0)</f>
        <v>0</v>
      </c>
      <c r="BO68" s="16">
        <f>IF(ISERR(FIND("[",O68)),-1,FIND("[",O68))</f>
        <v>-1</v>
      </c>
      <c r="BP68" s="17">
        <f>IF(O68&lt;&gt;"",IF(AND(LEFT(O68,2)&lt;&gt;"--",LEFT(O68,1)&lt;&gt;"["),IF(LEFT(O68,2)="-2",2,1),0),0)</f>
        <v>0</v>
      </c>
      <c r="BQ68" s="15">
        <f>IF(BM68&lt;0,BL69,0)</f>
        <v>0</v>
      </c>
      <c r="BR68" s="16">
        <f>IF(U69&lt;&gt;"",VLOOKUP(U69,TurnInfo,2,0),-1)</f>
        <v>-1</v>
      </c>
      <c r="BS68" s="16">
        <f>IF($AV68&gt;=1,-1*BN69,0)</f>
        <v>0</v>
      </c>
      <c r="BT68" s="16">
        <f>IF(ISERR(FIND("[",T68)),-1,FIND("[",T68))</f>
        <v>-1</v>
      </c>
      <c r="BU68" s="17">
        <f>IF(T68&lt;&gt;"",IF(AND(LEFT(T68,2)&lt;&gt;"--",LEFT(T68,1)&lt;&gt;"["),IF(LEFT(T68,2)="-2",2,1),0),0)</f>
        <v>0</v>
      </c>
      <c r="BV68" s="15">
        <f>IF(BR68&lt;0,BQ69,0)</f>
        <v>0</v>
      </c>
      <c r="BW68" s="16">
        <f>IF(Z69&lt;&gt;"",VLOOKUP(Z69,TurnInfo,2,0),-1)</f>
        <v>-1</v>
      </c>
      <c r="BX68" s="16">
        <f>IF($AV68&gt;=1,-1*BS69,0)</f>
        <v>0</v>
      </c>
      <c r="BY68" s="16">
        <f>IF(ISERR(FIND("[",Y68)),-1,FIND("[",Y68))</f>
        <v>-1</v>
      </c>
      <c r="BZ68" s="17">
        <f>IF(Y68&lt;&gt;"",IF(AND(LEFT(Y68,2)&lt;&gt;"--",LEFT(Y68,1)&lt;&gt;"["),IF(LEFT(Y68,2)="-2",2,1),0),0)</f>
        <v>0</v>
      </c>
      <c r="CA68" s="15">
        <f>IF(BW68&lt;0,BV69,0)</f>
        <v>0</v>
      </c>
      <c r="CB68" s="16">
        <f>IF(AE69&lt;&gt;"",VLOOKUP(AE69,TurnInfo,2,0),-1)</f>
        <v>-1</v>
      </c>
      <c r="CC68" s="16">
        <f>IF($AV68&gt;=1,-1*BX69,0)</f>
        <v>0</v>
      </c>
      <c r="CD68" s="16">
        <f>IF(ISERR(FIND("[",AD68)),-1,FIND("[",AD68))</f>
        <v>-1</v>
      </c>
      <c r="CE68" s="17">
        <f>IF(AD68&lt;&gt;"",IF(AND(LEFT(AD68,2)&lt;&gt;"--",LEFT(AD68,1)&lt;&gt;"["),IF(LEFT(AD68,2)="-2",2,1),0),0)</f>
        <v>0</v>
      </c>
      <c r="CF68" s="15">
        <f>IF(CB68&lt;0,CA69,0)</f>
        <v>0</v>
      </c>
      <c r="CG68" s="16">
        <f>IF(AJ69&lt;&gt;"",VLOOKUP(AJ69,TurnInfo,2,0),-1)</f>
        <v>-1</v>
      </c>
      <c r="CH68" s="16">
        <f>IF($AV68&gt;=1,-1*CC69,0)</f>
        <v>0</v>
      </c>
      <c r="CI68" s="16">
        <f>IF(ISERR(FIND("[",AI68)),-1,FIND("[",AI68))</f>
        <v>-1</v>
      </c>
      <c r="CJ68" s="17">
        <f>IF(AI68&lt;&gt;"",IF(AND(LEFT(AI68,2)&lt;&gt;"--",LEFT(AI68,1)&lt;&gt;"["),IF(LEFT(AI68,2)="-2",2,1),0),0)</f>
        <v>0</v>
      </c>
      <c r="CK68" s="15">
        <f>IF(CG68&lt;0,CF69,0)</f>
        <v>0</v>
      </c>
      <c r="CL68" s="16">
        <f>IF(AO69&lt;&gt;"",VLOOKUP(AO69,TurnInfo,2,0),-1)</f>
        <v>-1</v>
      </c>
      <c r="CM68" s="16">
        <f>IF($AV68&gt;=1,-1*CH69,0)</f>
        <v>0</v>
      </c>
      <c r="CN68" s="16">
        <f>IF(ISERR(FIND("[",AN68)),-1,FIND("[",AN68))</f>
        <v>-1</v>
      </c>
      <c r="CO68" s="17">
        <f>IF(AN68&lt;&gt;"",IF(AND(LEFT(AN68,2)&lt;&gt;"--",LEFT(AN68,1)&lt;&gt;"["),IF(LEFT(AN68,2)="-2",2,1),0),0)</f>
        <v>0</v>
      </c>
    </row>
    <row r="69" spans="2:93" ht="12.75" customHeight="1" x14ac:dyDescent="0.2">
      <c r="B69" s="128"/>
      <c r="C69" s="110"/>
      <c r="D69" s="23"/>
      <c r="E69" s="24">
        <f>IF(D68+BB68&gt;0,BD68,0)</f>
        <v>0</v>
      </c>
      <c r="F69" s="102"/>
      <c r="G69" s="102"/>
      <c r="H69" s="25"/>
      <c r="I69" s="23"/>
      <c r="J69" s="24">
        <f>IF(I68+BG68&gt;0,BI68,0)</f>
        <v>0</v>
      </c>
      <c r="K69" s="102"/>
      <c r="L69" s="102"/>
      <c r="M69" s="25"/>
      <c r="N69" s="23"/>
      <c r="O69" s="24">
        <f>IF(N68+BL68&gt;0,BN68,0)</f>
        <v>0</v>
      </c>
      <c r="P69" s="102"/>
      <c r="Q69" s="102"/>
      <c r="R69" s="25"/>
      <c r="S69" s="23"/>
      <c r="T69" s="24">
        <f>IF(S68+BQ68&gt;0,BS68,0)</f>
        <v>0</v>
      </c>
      <c r="U69" s="102"/>
      <c r="V69" s="102"/>
      <c r="W69" s="25"/>
      <c r="X69" s="23"/>
      <c r="Y69" s="24">
        <f>IF(X68+BV68&gt;0,BX68,0)</f>
        <v>0</v>
      </c>
      <c r="Z69" s="102"/>
      <c r="AA69" s="102"/>
      <c r="AB69" s="25"/>
      <c r="AC69" s="23"/>
      <c r="AD69" s="24">
        <f>IF(AC68+CA68&gt;0,CC68,0)</f>
        <v>0</v>
      </c>
      <c r="AE69" s="102"/>
      <c r="AF69" s="102"/>
      <c r="AG69" s="25"/>
      <c r="AH69" s="23"/>
      <c r="AI69" s="24">
        <f>IF(AH68+CF68&gt;0,CH68,0)</f>
        <v>0</v>
      </c>
      <c r="AJ69" s="102"/>
      <c r="AK69" s="102"/>
      <c r="AL69" s="25"/>
      <c r="AM69" s="23"/>
      <c r="AN69" s="24">
        <f>IF(AM68+CK68&gt;0,CM68,0)</f>
        <v>0</v>
      </c>
      <c r="AO69" s="102"/>
      <c r="AP69" s="102"/>
      <c r="AQ69" s="25"/>
      <c r="AR69" s="88"/>
      <c r="AS69" s="109"/>
      <c r="BB69" s="15">
        <f>D68+D69+BB68+AZ69</f>
        <v>0</v>
      </c>
      <c r="BC69" s="16">
        <f>IF(AND(BD$66&gt;0,BD$66&lt;BC68),1,0)+BD$67</f>
        <v>0</v>
      </c>
      <c r="BD69" s="16">
        <f>AY69+BF68</f>
        <v>0</v>
      </c>
      <c r="BE69" s="16">
        <f>IF(BC68&gt;0,IF(BE68&gt;0,VALUE(MID(E68,BE68+1,FIND("]",E68)-BE68-1)),0),AZ69)</f>
        <v>0</v>
      </c>
      <c r="BF69" s="17">
        <f>BA69+IF(D68&gt;0,1,0)</f>
        <v>0</v>
      </c>
      <c r="BG69" s="15">
        <f>I68+I69+BG68+BE69</f>
        <v>0</v>
      </c>
      <c r="BH69" s="16">
        <f>IF(AND(BI$66&gt;0,BI$66&lt;BH68),1,0)+BI$67</f>
        <v>0</v>
      </c>
      <c r="BI69" s="16">
        <f>BD69+BK68</f>
        <v>0</v>
      </c>
      <c r="BJ69" s="16">
        <f>IF(BH68&gt;0,IF(BJ68&gt;0,VALUE(MID(J68,BJ68+1,FIND("]",J68)-BJ68-1)),0),BE69)</f>
        <v>0</v>
      </c>
      <c r="BK69" s="17">
        <f>BF69+IF(I68&gt;0,1,0)</f>
        <v>0</v>
      </c>
      <c r="BL69" s="15">
        <f>N68+N69+BL68+BJ69</f>
        <v>0</v>
      </c>
      <c r="BM69" s="16">
        <f>IF(AND(BN$66&gt;0,BN$66&lt;BM68),1,0)+BN$67</f>
        <v>0</v>
      </c>
      <c r="BN69" s="16">
        <f>BI69+BP68</f>
        <v>0</v>
      </c>
      <c r="BO69" s="16">
        <f>IF(BO68&gt;0,VALUE(MID(O68,BO68+1,FIND("]",O68)-BO68-1)),0)</f>
        <v>0</v>
      </c>
      <c r="BP69" s="17">
        <f>BK69+IF(N68&gt;0,1,0)</f>
        <v>0</v>
      </c>
      <c r="BQ69" s="15">
        <f>S68+S69+BQ68+BO69</f>
        <v>0</v>
      </c>
      <c r="BR69" s="16">
        <f>IF(AND(BS$66&gt;0,BS$66&lt;BR68),1,0)+BS$67</f>
        <v>0</v>
      </c>
      <c r="BS69" s="16">
        <f>BN69+BU68</f>
        <v>0</v>
      </c>
      <c r="BT69" s="16">
        <f>IF(BT68&gt;0,VALUE(MID(T68,BT68+1,FIND("]",T68)-BT68-1)),0)</f>
        <v>0</v>
      </c>
      <c r="BU69" s="17">
        <f>BP69+IF(S68&gt;0,1,0)</f>
        <v>0</v>
      </c>
      <c r="BV69" s="15">
        <f>X68+X69+BV68+BT69</f>
        <v>0</v>
      </c>
      <c r="BW69" s="16">
        <f>IF(AND(BX$66&gt;0,BX$66&lt;BW68),1,0)+BX$67</f>
        <v>0</v>
      </c>
      <c r="BX69" s="16">
        <f>BS69+BZ68</f>
        <v>0</v>
      </c>
      <c r="BY69" s="16">
        <f>IF(BY68&gt;0,VALUE(MID(Y68,BY68+1,FIND("]",Y68)-BY68-1)),0)</f>
        <v>0</v>
      </c>
      <c r="BZ69" s="17">
        <f>BU69+IF(X68&gt;0,1,0)</f>
        <v>0</v>
      </c>
      <c r="CA69" s="15">
        <f>AC68+AC69+CA68+BY69</f>
        <v>0</v>
      </c>
      <c r="CB69" s="16">
        <f>IF(AND(CC$66&gt;0,CC$66&lt;CB68),1,0)+CC$67</f>
        <v>0</v>
      </c>
      <c r="CC69" s="16">
        <f>BX69+CE68</f>
        <v>0</v>
      </c>
      <c r="CD69" s="16">
        <f>IF(CD68&gt;0,VALUE(MID(AD68,CD68+1,FIND("]",AD68)-CD68-1)),0)</f>
        <v>0</v>
      </c>
      <c r="CE69" s="17">
        <f>BZ69+IF(AC68&gt;0,1,0)</f>
        <v>0</v>
      </c>
      <c r="CF69" s="15">
        <f>AH68+AH69+CF68+CD69</f>
        <v>0</v>
      </c>
      <c r="CG69" s="16">
        <f>IF(AND(CH$66&gt;0,CH$66&lt;CG68),1,0)+CH$67</f>
        <v>0</v>
      </c>
      <c r="CH69" s="16">
        <f>CC69+CJ68</f>
        <v>0</v>
      </c>
      <c r="CI69" s="16">
        <f>IF(CI68&gt;0,VALUE(MID(AI68,CI68+1,FIND("]",AI68)-CI68-1)),0)</f>
        <v>0</v>
      </c>
      <c r="CJ69" s="17">
        <f>CE69+IF(AH68&gt;0,1,0)</f>
        <v>0</v>
      </c>
      <c r="CK69" s="15">
        <f>AM68+AM69+CK68+CI69</f>
        <v>0</v>
      </c>
      <c r="CL69" s="16">
        <f>IF(AND(CM$66&gt;0,CM$66&lt;CL68),1,0)+CM$67</f>
        <v>0</v>
      </c>
      <c r="CM69" s="16">
        <f>CH69+CO68</f>
        <v>0</v>
      </c>
      <c r="CN69" s="16">
        <f>IF(CN68&gt;0,VALUE(MID(AN68,CN68+1,FIND("]",AN68)-CN68-1)),0)</f>
        <v>0</v>
      </c>
      <c r="CO69" s="17">
        <f>CJ69+IF(AM68&gt;0,1,0)</f>
        <v>0</v>
      </c>
    </row>
    <row r="70" spans="2:93" ht="12.75" customHeight="1" x14ac:dyDescent="0.2">
      <c r="B70" s="128" t="s">
        <v>78</v>
      </c>
      <c r="C70" s="110"/>
      <c r="D70" s="92"/>
      <c r="E70" s="92"/>
      <c r="F70" s="92"/>
      <c r="G70" s="92"/>
      <c r="H70" s="92"/>
      <c r="I70" s="92"/>
      <c r="J70" s="92"/>
      <c r="K70" s="92"/>
      <c r="L70" s="92"/>
      <c r="M70" s="92"/>
      <c r="N70" s="22"/>
      <c r="O70" s="99" t="str">
        <f>IF(AND(N70+BL70&gt;0,R71&gt;0),VLOOKUP(BL71+BM71+O71+R71,AtomicResultsInfo,VLOOKUP($B70,AtomicResultsProjectInfo,2,0)),"")</f>
        <v/>
      </c>
      <c r="P70" s="99"/>
      <c r="Q70" s="99"/>
      <c r="R70" s="99"/>
      <c r="S70" s="22"/>
      <c r="T70" s="99" t="str">
        <f>IF(AND(S70+BQ70&gt;0,W71&gt;0),VLOOKUP(BQ71+BR71+T71+W71,AtomicResultsInfo,VLOOKUP($B70,AtomicResultsProjectInfo,2,0)),"")</f>
        <v/>
      </c>
      <c r="U70" s="99"/>
      <c r="V70" s="99"/>
      <c r="W70" s="99"/>
      <c r="X70" s="22"/>
      <c r="Y70" s="99" t="str">
        <f>IF(AND(X70+BV70&gt;0,AB71&gt;0),VLOOKUP(BV71+BW71+Y71+AB71,AtomicResultsInfo,VLOOKUP($B70,AtomicResultsProjectInfo,2,0)),"")</f>
        <v/>
      </c>
      <c r="Z70" s="99"/>
      <c r="AA70" s="99"/>
      <c r="AB70" s="99"/>
      <c r="AC70" s="22"/>
      <c r="AD70" s="99" t="str">
        <f>IF(AND(AC70+CA70&gt;0,AG71&gt;0),VLOOKUP(CA71+CB71+AD71+AG71,AtomicResultsInfo,VLOOKUP($B70,AtomicResultsProjectInfo,2,0)),"")</f>
        <v/>
      </c>
      <c r="AE70" s="99"/>
      <c r="AF70" s="99"/>
      <c r="AG70" s="99"/>
      <c r="AH70" s="22"/>
      <c r="AI70" s="99" t="str">
        <f>IF(AND(AH70+CF70&gt;0,AL71&gt;0),VLOOKUP(CF71+CG71+AI71+AL71,AtomicResultsInfo,VLOOKUP($B70,AtomicResultsProjectInfo,2,0)),"")</f>
        <v/>
      </c>
      <c r="AJ70" s="99"/>
      <c r="AK70" s="99"/>
      <c r="AL70" s="99"/>
      <c r="AM70" s="22"/>
      <c r="AN70" s="99" t="str">
        <f>IF(AND(AM70+CK70&gt;0,AQ71&gt;0),VLOOKUP(CK71+CL71+AN71+AQ71,AtomicResultsInfo,VLOOKUP($B70,AtomicResultsProjectInfo,2,0)),"")</f>
        <v/>
      </c>
      <c r="AO70" s="99"/>
      <c r="AP70" s="99"/>
      <c r="AQ70" s="99"/>
      <c r="AR70" s="88" t="s">
        <v>12</v>
      </c>
      <c r="AS70" s="109"/>
      <c r="BB70" s="15">
        <f>IF(AX70&lt;0,AW71,0)</f>
        <v>0</v>
      </c>
      <c r="BC70" s="16">
        <f>IF(F71&lt;&gt;"",VLOOKUP(F71,TurnInfo,2,0),-1)</f>
        <v>-1</v>
      </c>
      <c r="BD70" s="16">
        <f>IF($AV70&gt;=1,-1*AY71+IF($AV70&gt;=2,AY$69+IF(AND(BC$68&gt;0,BC$68&lt;BC70),1,0),0),0)</f>
        <v>0</v>
      </c>
      <c r="BE70" s="16">
        <f>IF(ISERR(FIND("[",E70)),-1,FIND("[",E70))</f>
        <v>-1</v>
      </c>
      <c r="BF70" s="17">
        <f>IF(E70&lt;&gt;"",IF(AND(LEFT(E70,2)&lt;&gt;"--",LEFT(E70,1)&lt;&gt;"["),IF(LEFT(E70,2)="-2",2,1),0),0)</f>
        <v>0</v>
      </c>
      <c r="BG70" s="15">
        <f>IF(BC70&lt;0,BB70+D70+D71,0)</f>
        <v>0</v>
      </c>
      <c r="BH70" s="16">
        <f>IF(K71&lt;&gt;"",VLOOKUP(K71,TurnInfo,2,0),-1)</f>
        <v>-1</v>
      </c>
      <c r="BI70" s="16">
        <f>IF($AV70&gt;=1,-1*BD71+IF($AV70&gt;=2,BD$69+IF(AND(BH$68&gt;0,BH$68&lt;BH70),1,0),0),0)</f>
        <v>0</v>
      </c>
      <c r="BJ70" s="16">
        <f>IF(ISERR(FIND("[",J70)),-1,FIND("[",J70))</f>
        <v>-1</v>
      </c>
      <c r="BK70" s="17">
        <f>IF(J70&lt;&gt;"",IF(AND(LEFT(J70,2)&lt;&gt;"--",LEFT(J70,1)&lt;&gt;"["),IF(LEFT(J70,2)="-2",2,1),0),0)</f>
        <v>0</v>
      </c>
      <c r="BL70" s="15">
        <f>IF(BH70&lt;0,BG71,0)</f>
        <v>0</v>
      </c>
      <c r="BM70" s="16">
        <f>IF(P71&lt;&gt;"",VLOOKUP(P71,TurnInfo,2,0),-1)</f>
        <v>-1</v>
      </c>
      <c r="BN70" s="16">
        <f>IF($AV70&gt;=1,-1*BI71,0)</f>
        <v>0</v>
      </c>
      <c r="BO70" s="16">
        <f>IF(ISERR(FIND("[",O70)),-1,FIND("[",O70))</f>
        <v>-1</v>
      </c>
      <c r="BP70" s="17">
        <f>IF(O70&lt;&gt;"",IF(AND(LEFT(O70,2)&lt;&gt;"--",LEFT(O70,1)&lt;&gt;"["),IF(LEFT(O70,2)="-2",2,1),0),0)</f>
        <v>0</v>
      </c>
      <c r="BQ70" s="15">
        <f>IF(BM70&lt;0,BL71,0)</f>
        <v>0</v>
      </c>
      <c r="BR70" s="16">
        <f>IF(U71&lt;&gt;"",VLOOKUP(U71,TurnInfo,2,0),-1)</f>
        <v>-1</v>
      </c>
      <c r="BS70" s="16">
        <f>IF($AV70&gt;=1,-1*BN71,0)</f>
        <v>0</v>
      </c>
      <c r="BT70" s="16">
        <f>IF(ISERR(FIND("[",T70)),-1,FIND("[",T70))</f>
        <v>-1</v>
      </c>
      <c r="BU70" s="17">
        <f>IF(T70&lt;&gt;"",IF(AND(LEFT(T70,2)&lt;&gt;"--",LEFT(T70,1)&lt;&gt;"["),IF(LEFT(T70,2)="-2",2,1),0),0)</f>
        <v>0</v>
      </c>
      <c r="BV70" s="15">
        <f>IF(BR70&lt;0,BQ71,0)</f>
        <v>0</v>
      </c>
      <c r="BW70" s="16">
        <f>IF(Z71&lt;&gt;"",VLOOKUP(Z71,TurnInfo,2,0),-1)</f>
        <v>-1</v>
      </c>
      <c r="BX70" s="16">
        <f>IF($AV70&gt;=1,-1*BS71,0)</f>
        <v>0</v>
      </c>
      <c r="BY70" s="16">
        <f>IF(ISERR(FIND("[",Y70)),-1,FIND("[",Y70))</f>
        <v>-1</v>
      </c>
      <c r="BZ70" s="17">
        <f>IF(Y70&lt;&gt;"",IF(AND(LEFT(Y70,2)&lt;&gt;"--",LEFT(Y70,1)&lt;&gt;"["),IF(LEFT(Y70,2)="-2",2,1),0),0)</f>
        <v>0</v>
      </c>
      <c r="CA70" s="15">
        <f>IF(BW70&lt;0,BV71,0)</f>
        <v>0</v>
      </c>
      <c r="CB70" s="16">
        <f>IF(AE71&lt;&gt;"",VLOOKUP(AE71,TurnInfo,2,0),-1)</f>
        <v>-1</v>
      </c>
      <c r="CC70" s="16">
        <f>IF($AV70&gt;=1,-1*BX71,0)</f>
        <v>0</v>
      </c>
      <c r="CD70" s="16">
        <f>IF(ISERR(FIND("[",AD70)),-1,FIND("[",AD70))</f>
        <v>-1</v>
      </c>
      <c r="CE70" s="17">
        <f>IF(AD70&lt;&gt;"",IF(AND(LEFT(AD70,2)&lt;&gt;"--",LEFT(AD70,1)&lt;&gt;"["),IF(LEFT(AD70,2)="-2",2,1),0),0)</f>
        <v>0</v>
      </c>
      <c r="CF70" s="15">
        <f>IF(CB70&lt;0,CA71,0)</f>
        <v>0</v>
      </c>
      <c r="CG70" s="16">
        <f>IF(AJ71&lt;&gt;"",VLOOKUP(AJ71,TurnInfo,2,0),-1)</f>
        <v>-1</v>
      </c>
      <c r="CH70" s="16">
        <f>IF($AV70&gt;=1,-1*CC71,0)</f>
        <v>0</v>
      </c>
      <c r="CI70" s="16">
        <f>IF(ISERR(FIND("[",AI70)),-1,FIND("[",AI70))</f>
        <v>-1</v>
      </c>
      <c r="CJ70" s="17">
        <f>IF(AI70&lt;&gt;"",IF(AND(LEFT(AI70,2)&lt;&gt;"--",LEFT(AI70,1)&lt;&gt;"["),IF(LEFT(AI70,2)="-2",2,1),0),0)</f>
        <v>0</v>
      </c>
      <c r="CK70" s="15">
        <f>IF(CG70&lt;0,CF71,0)</f>
        <v>0</v>
      </c>
      <c r="CL70" s="16">
        <f>IF(AO71&lt;&gt;"",VLOOKUP(AO71,TurnInfo,2,0),-1)</f>
        <v>-1</v>
      </c>
      <c r="CM70" s="16">
        <f>IF($AV70&gt;=1,-1*CH71,0)</f>
        <v>0</v>
      </c>
      <c r="CN70" s="16">
        <f>IF(ISERR(FIND("[",AN70)),-1,FIND("[",AN70))</f>
        <v>-1</v>
      </c>
      <c r="CO70" s="17">
        <f>IF(AN70&lt;&gt;"",IF(AND(LEFT(AN70,2)&lt;&gt;"--",LEFT(AN70,1)&lt;&gt;"["),IF(LEFT(AN70,2)="-2",2,1),0),0)</f>
        <v>0</v>
      </c>
    </row>
    <row r="71" spans="2:93" ht="12.75" customHeight="1" x14ac:dyDescent="0.2">
      <c r="B71" s="128"/>
      <c r="C71" s="110"/>
      <c r="D71" s="92"/>
      <c r="E71" s="92"/>
      <c r="F71" s="92"/>
      <c r="G71" s="92"/>
      <c r="H71" s="92"/>
      <c r="I71" s="92"/>
      <c r="J71" s="92"/>
      <c r="K71" s="92"/>
      <c r="L71" s="92"/>
      <c r="M71" s="92"/>
      <c r="N71" s="23"/>
      <c r="O71" s="20"/>
      <c r="P71" s="102"/>
      <c r="Q71" s="102"/>
      <c r="R71" s="25"/>
      <c r="S71" s="23"/>
      <c r="T71" s="20"/>
      <c r="U71" s="102"/>
      <c r="V71" s="102"/>
      <c r="W71" s="25"/>
      <c r="X71" s="23"/>
      <c r="Y71" s="20"/>
      <c r="Z71" s="102"/>
      <c r="AA71" s="102"/>
      <c r="AB71" s="25"/>
      <c r="AC71" s="23"/>
      <c r="AD71" s="20"/>
      <c r="AE71" s="102"/>
      <c r="AF71" s="102"/>
      <c r="AG71" s="25"/>
      <c r="AH71" s="23"/>
      <c r="AI71" s="20"/>
      <c r="AJ71" s="102"/>
      <c r="AK71" s="102"/>
      <c r="AL71" s="25"/>
      <c r="AM71" s="23"/>
      <c r="AN71" s="20"/>
      <c r="AO71" s="102"/>
      <c r="AP71" s="102"/>
      <c r="AQ71" s="25"/>
      <c r="AR71" s="88"/>
      <c r="AS71" s="109"/>
      <c r="BB71" s="15">
        <f>D70+D71+BB70+AZ71</f>
        <v>0</v>
      </c>
      <c r="BC71" s="16">
        <f>IF(AND(BD$66&gt;0,BD$66&lt;BC70),1,0)+BD$67</f>
        <v>0</v>
      </c>
      <c r="BD71" s="16">
        <f>AY71+BF70</f>
        <v>0</v>
      </c>
      <c r="BE71" s="16">
        <f>IF(BC70&gt;0,IF(BE70&gt;0,VALUE(MID(E70,BE70+1,FIND("]",E70)-BE70-1)),0),AZ71)</f>
        <v>0</v>
      </c>
      <c r="BF71" s="17">
        <f>BA71+IF(D70&gt;0,1,0)</f>
        <v>0</v>
      </c>
      <c r="BG71" s="15">
        <f>I70+I71+BG70+BE71</f>
        <v>0</v>
      </c>
      <c r="BH71" s="16">
        <f>IF(AND(BI$66&gt;0,BI$66&lt;BH70),1,0)+BI$67</f>
        <v>0</v>
      </c>
      <c r="BI71" s="16">
        <f>BD71+BK70</f>
        <v>0</v>
      </c>
      <c r="BJ71" s="16">
        <f>IF(BH70&gt;0,IF(BJ70&gt;0,VALUE(MID(J70,BJ70+1,FIND("]",J70)-BJ70-1)),0),BE71)</f>
        <v>0</v>
      </c>
      <c r="BK71" s="17">
        <f>BF71+IF(I70&gt;0,1,0)</f>
        <v>0</v>
      </c>
      <c r="BL71" s="15">
        <f>N70+N71+BL70+BJ71</f>
        <v>0</v>
      </c>
      <c r="BM71" s="16">
        <f>IF(AND(BN$66&gt;0,BN$66&lt;BM70),1,0)+BN$67</f>
        <v>0</v>
      </c>
      <c r="BN71" s="16">
        <f>BI71+BP70</f>
        <v>0</v>
      </c>
      <c r="BO71" s="16">
        <f>IF(BO70&gt;0,VALUE(MID(O70,BO70+1,FIND("]",O70)-BO70-1)),0)</f>
        <v>0</v>
      </c>
      <c r="BP71" s="17">
        <f>BK71+IF(N70&gt;0,1,0)</f>
        <v>0</v>
      </c>
      <c r="BQ71" s="15">
        <f>S70+S71+BQ70+BO71</f>
        <v>0</v>
      </c>
      <c r="BR71" s="16">
        <f>IF(AND(BS$66&gt;0,BS$66&lt;BR70),1,0)+BS$67</f>
        <v>0</v>
      </c>
      <c r="BS71" s="16">
        <f>BN71+BU70</f>
        <v>0</v>
      </c>
      <c r="BT71" s="16">
        <f>IF(BT70&gt;0,VALUE(MID(T70,BT70+1,FIND("]",T70)-BT70-1)),0)</f>
        <v>0</v>
      </c>
      <c r="BU71" s="17">
        <f>BP71+IF(S70&gt;0,1,0)</f>
        <v>0</v>
      </c>
      <c r="BV71" s="15">
        <f>X70+X71+BV70+BT71</f>
        <v>0</v>
      </c>
      <c r="BW71" s="16">
        <f>IF(AND(BX$66&gt;0,BX$66&lt;BW70),1,0)+BX$67</f>
        <v>0</v>
      </c>
      <c r="BX71" s="16">
        <f>BS71+BZ70</f>
        <v>0</v>
      </c>
      <c r="BY71" s="16">
        <f>IF(BY70&gt;0,VALUE(MID(Y70,BY70+1,FIND("]",Y70)-BY70-1)),0)</f>
        <v>0</v>
      </c>
      <c r="BZ71" s="17">
        <f>BU71+IF(X70&gt;0,1,0)</f>
        <v>0</v>
      </c>
      <c r="CA71" s="15">
        <f>AC70+AC71+CA70+BY71</f>
        <v>0</v>
      </c>
      <c r="CB71" s="16">
        <f>IF(AND(CC$66&gt;0,CC$66&lt;CB70),1,0)+CC$67</f>
        <v>0</v>
      </c>
      <c r="CC71" s="16">
        <f>BX71+CE70</f>
        <v>0</v>
      </c>
      <c r="CD71" s="16">
        <f>IF(CD70&gt;0,VALUE(MID(AD70,CD70+1,FIND("]",AD70)-CD70-1)),0)</f>
        <v>0</v>
      </c>
      <c r="CE71" s="17">
        <f>BZ71+IF(AC70&gt;0,1,0)</f>
        <v>0</v>
      </c>
      <c r="CF71" s="15">
        <f>AH70+AH71+CF70+CD71</f>
        <v>0</v>
      </c>
      <c r="CG71" s="16">
        <f>IF(AND(CH$66&gt;0,CH$66&lt;CG70),1,0)+CH$67</f>
        <v>0</v>
      </c>
      <c r="CH71" s="16">
        <f>CC71+CJ70</f>
        <v>0</v>
      </c>
      <c r="CI71" s="16">
        <f>IF(CI70&gt;0,VALUE(MID(AI70,CI70+1,FIND("]",AI70)-CI70-1)),0)</f>
        <v>0</v>
      </c>
      <c r="CJ71" s="17">
        <f>CE71+IF(AH70&gt;0,1,0)</f>
        <v>0</v>
      </c>
      <c r="CK71" s="15">
        <f>AM70+AM71+CK70+CI71</f>
        <v>0</v>
      </c>
      <c r="CL71" s="16">
        <f>IF(AND(CM$66&gt;0,CM$66&lt;CL70),1,0)+CM$67</f>
        <v>0</v>
      </c>
      <c r="CM71" s="16">
        <f>CH71+CO70</f>
        <v>0</v>
      </c>
      <c r="CN71" s="16">
        <f>IF(CN70&gt;0,VALUE(MID(AN70,CN70+1,FIND("]",AN70)-CN70-1)),0)</f>
        <v>0</v>
      </c>
      <c r="CO71" s="17">
        <f>CJ71+IF(AM70&gt;0,1,0)</f>
        <v>0</v>
      </c>
    </row>
    <row r="72" spans="2:93" ht="12.75" customHeight="1" x14ac:dyDescent="0.2">
      <c r="B72" s="128" t="s">
        <v>79</v>
      </c>
      <c r="C72" s="110"/>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22"/>
      <c r="AD72" s="99" t="str">
        <f>IF(AND(AC72+CA72&gt;0,AG73&gt;0),VLOOKUP(CA73+CB73+AD73+AG73,AtomicResultsInfo,VLOOKUP($B72,AtomicResultsProjectInfo,2,0)),"")</f>
        <v/>
      </c>
      <c r="AE72" s="99"/>
      <c r="AF72" s="99"/>
      <c r="AG72" s="99"/>
      <c r="AH72" s="22"/>
      <c r="AI72" s="99" t="str">
        <f>IF(AND(AH72+CF72&gt;0,AL73&gt;0),VLOOKUP(CF73+CG73+AI73+AL73,AtomicResultsInfo,VLOOKUP($B72,AtomicResultsProjectInfo,2,0)),"")</f>
        <v/>
      </c>
      <c r="AJ72" s="99"/>
      <c r="AK72" s="99"/>
      <c r="AL72" s="99"/>
      <c r="AM72" s="22"/>
      <c r="AN72" s="99" t="str">
        <f>IF(AND(AM72+CK72&gt;0,AQ73&gt;0),VLOOKUP(CK73+CL73+AN73+AQ73,AtomicResultsInfo,VLOOKUP($B72,AtomicResultsProjectInfo,2,0)),"")</f>
        <v/>
      </c>
      <c r="AO72" s="99"/>
      <c r="AP72" s="99"/>
      <c r="AQ72" s="99"/>
      <c r="AR72" s="88">
        <v>8</v>
      </c>
      <c r="AS72" s="109" t="s">
        <v>80</v>
      </c>
      <c r="BB72" s="15">
        <f>IF(AX72&lt;0,AW73,0)</f>
        <v>0</v>
      </c>
      <c r="BC72" s="16">
        <f>IF(F73&lt;&gt;"",VLOOKUP(F73,TurnInfo,2,0),-1)</f>
        <v>-1</v>
      </c>
      <c r="BD72" s="16">
        <f>IF($AV72&gt;=1,-1*AY73+IF($AV72&gt;=2,AY$69+IF(AND(BC$68&gt;0,BC$68&lt;BC72),1,0),0),0)</f>
        <v>0</v>
      </c>
      <c r="BE72" s="16">
        <f>IF(ISERR(FIND("[",E72)),-1,FIND("[",E72))</f>
        <v>-1</v>
      </c>
      <c r="BF72" s="17">
        <f>IF(E72&lt;&gt;"",IF(AND(LEFT(E72,2)&lt;&gt;"--",LEFT(E72,1)&lt;&gt;"["),IF(LEFT(E72,2)="-2",2,1),0),0)</f>
        <v>0</v>
      </c>
      <c r="BG72" s="15">
        <f>IF(BC72&lt;0,BB72+D72+D73,0)</f>
        <v>0</v>
      </c>
      <c r="BH72" s="16">
        <f>IF(K73&lt;&gt;"",VLOOKUP(K73,TurnInfo,2,0),-1)</f>
        <v>-1</v>
      </c>
      <c r="BI72" s="16">
        <f>IF($AV72&gt;=1,-1*BD73+IF($AV72&gt;=2,BD$69+IF(AND(BH$68&gt;0,BH$68&lt;BH72),1,0),0),0)</f>
        <v>0</v>
      </c>
      <c r="BJ72" s="16">
        <f>IF(ISERR(FIND("[",J72)),-1,FIND("[",J72))</f>
        <v>-1</v>
      </c>
      <c r="BK72" s="17">
        <f>IF(J72&lt;&gt;"",IF(AND(LEFT(J72,2)&lt;&gt;"--",LEFT(J72,1)&lt;&gt;"["),IF(LEFT(J72,2)="-2",2,1),0),0)</f>
        <v>0</v>
      </c>
      <c r="BL72" s="15">
        <f>IF(BH72&lt;0,BG73,0)</f>
        <v>0</v>
      </c>
      <c r="BM72" s="16">
        <f>IF(P73&lt;&gt;"",VLOOKUP(P73,TurnInfo,2,0),-1)</f>
        <v>-1</v>
      </c>
      <c r="BN72" s="16">
        <f>IF($AV72&gt;=1,-1*BI73,0)</f>
        <v>0</v>
      </c>
      <c r="BO72" s="16">
        <f>IF(ISERR(FIND("[",O72)),-1,FIND("[",O72))</f>
        <v>-1</v>
      </c>
      <c r="BP72" s="17">
        <f>IF(O72&lt;&gt;"",IF(AND(LEFT(O72,2)&lt;&gt;"--",LEFT(O72,1)&lt;&gt;"["),IF(LEFT(O72,2)="-2",2,1),0),0)</f>
        <v>0</v>
      </c>
      <c r="BQ72" s="15">
        <f>IF(BM72&lt;0,BL73,0)</f>
        <v>0</v>
      </c>
      <c r="BR72" s="16">
        <f>IF(U73&lt;&gt;"",VLOOKUP(U73,TurnInfo,2,0),-1)</f>
        <v>-1</v>
      </c>
      <c r="BS72" s="16">
        <f>IF($AV72&gt;=1,-1*BN73,0)</f>
        <v>0</v>
      </c>
      <c r="BT72" s="16">
        <f>IF(ISERR(FIND("[",T72)),-1,FIND("[",T72))</f>
        <v>-1</v>
      </c>
      <c r="BU72" s="17">
        <f>IF(T72&lt;&gt;"",IF(AND(LEFT(T72,2)&lt;&gt;"--",LEFT(T72,1)&lt;&gt;"["),IF(LEFT(T72,2)="-2",2,1),0),0)</f>
        <v>0</v>
      </c>
      <c r="BV72" s="15">
        <f>IF(BR72&lt;0,BQ73,0)</f>
        <v>0</v>
      </c>
      <c r="BW72" s="16">
        <f>IF(Z73&lt;&gt;"",VLOOKUP(Z73,TurnInfo,2,0),-1)</f>
        <v>-1</v>
      </c>
      <c r="BX72" s="16">
        <f>IF($AV72&gt;=1,-1*BS73,0)</f>
        <v>0</v>
      </c>
      <c r="BY72" s="16">
        <f>IF(ISERR(FIND("[",Y72)),-1,FIND("[",Y72))</f>
        <v>-1</v>
      </c>
      <c r="BZ72" s="17">
        <f>IF(Y72&lt;&gt;"",IF(AND(LEFT(Y72,2)&lt;&gt;"--",LEFT(Y72,1)&lt;&gt;"["),IF(LEFT(Y72,2)="-2",2,1),0),0)</f>
        <v>0</v>
      </c>
      <c r="CA72" s="15">
        <f>IF(BW72&lt;0,BV73,0)</f>
        <v>0</v>
      </c>
      <c r="CB72" s="16">
        <f>IF(AE73&lt;&gt;"",VLOOKUP(AE73,TurnInfo,2,0),-1)</f>
        <v>-1</v>
      </c>
      <c r="CC72" s="16">
        <f>IF($AV72&gt;=1,-1*BX73,0)</f>
        <v>0</v>
      </c>
      <c r="CD72" s="16">
        <f>IF(ISERR(FIND("[",AD72)),-1,FIND("[",AD72))</f>
        <v>-1</v>
      </c>
      <c r="CE72" s="17">
        <f>IF(AD72&lt;&gt;"",IF(AND(LEFT(AD72,2)&lt;&gt;"--",LEFT(AD72,1)&lt;&gt;"["),IF(LEFT(AD72,2)="-2",2,1),0),0)</f>
        <v>0</v>
      </c>
      <c r="CF72" s="15">
        <f>IF(CB72&lt;0,CA73,0)</f>
        <v>0</v>
      </c>
      <c r="CG72" s="16">
        <f>IF(AJ73&lt;&gt;"",VLOOKUP(AJ73,TurnInfo,2,0),-1)</f>
        <v>-1</v>
      </c>
      <c r="CH72" s="16">
        <f>IF($AV72&gt;=1,-1*CC73,0)</f>
        <v>0</v>
      </c>
      <c r="CI72" s="16">
        <f>IF(ISERR(FIND("[",AI72)),-1,FIND("[",AI72))</f>
        <v>-1</v>
      </c>
      <c r="CJ72" s="17">
        <f>IF(AI72&lt;&gt;"",IF(AND(LEFT(AI72,2)&lt;&gt;"--",LEFT(AI72,1)&lt;&gt;"["),IF(LEFT(AI72,2)="-2",2,1),0),0)</f>
        <v>0</v>
      </c>
      <c r="CK72" s="15">
        <f>IF(CG72&lt;0,CF73,0)</f>
        <v>0</v>
      </c>
      <c r="CL72" s="16">
        <f>IF(AO73&lt;&gt;"",VLOOKUP(AO73,TurnInfo,2,0),-1)</f>
        <v>-1</v>
      </c>
      <c r="CM72" s="16">
        <f>IF($AV72&gt;=1,-1*CH73,0)</f>
        <v>0</v>
      </c>
      <c r="CN72" s="16">
        <f>IF(ISERR(FIND("[",AN72)),-1,FIND("[",AN72))</f>
        <v>-1</v>
      </c>
      <c r="CO72" s="17">
        <f>IF(AN72&lt;&gt;"",IF(AND(LEFT(AN72,2)&lt;&gt;"--",LEFT(AN72,1)&lt;&gt;"["),IF(LEFT(AN72,2)="-2",2,1),0),0)</f>
        <v>0</v>
      </c>
    </row>
    <row r="73" spans="2:93" ht="12.75" customHeight="1" x14ac:dyDescent="0.2">
      <c r="B73" s="128"/>
      <c r="C73" s="110"/>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23"/>
      <c r="AD73" s="24">
        <f>IF(AC72+CA72&gt;0,CC72,0)</f>
        <v>0</v>
      </c>
      <c r="AE73" s="102"/>
      <c r="AF73" s="102"/>
      <c r="AG73" s="25"/>
      <c r="AH73" s="23"/>
      <c r="AI73" s="24">
        <f>IF(AH72+CF72&gt;0,CH72,0)</f>
        <v>0</v>
      </c>
      <c r="AJ73" s="102"/>
      <c r="AK73" s="102"/>
      <c r="AL73" s="25"/>
      <c r="AM73" s="23"/>
      <c r="AN73" s="24">
        <f>IF(AM72+CK72&gt;0,CM72,0)</f>
        <v>0</v>
      </c>
      <c r="AO73" s="102"/>
      <c r="AP73" s="102"/>
      <c r="AQ73" s="25"/>
      <c r="AR73" s="88"/>
      <c r="AS73" s="109"/>
      <c r="BB73" s="15">
        <f>D72+D73+BB72+AZ73</f>
        <v>0</v>
      </c>
      <c r="BC73" s="16">
        <f>IF(AND(BD$66&gt;0,BD$66&lt;BC72),1,0)+BD$67</f>
        <v>0</v>
      </c>
      <c r="BD73" s="16">
        <f>AY73+BF72</f>
        <v>0</v>
      </c>
      <c r="BE73" s="16">
        <f>IF(BC72&gt;0,IF(BE72&gt;0,VALUE(MID(E72,BE72+1,FIND("]",E72)-BE72-1)),0),AZ73)</f>
        <v>0</v>
      </c>
      <c r="BF73" s="17">
        <f>BA73+IF(D72&gt;0,1,0)</f>
        <v>0</v>
      </c>
      <c r="BG73" s="15">
        <f>I72+I73+BG72+BE73</f>
        <v>0</v>
      </c>
      <c r="BH73" s="16">
        <f>IF(AND(BI$66&gt;0,BI$66&lt;BH72),1,0)+BI$67</f>
        <v>0</v>
      </c>
      <c r="BI73" s="16">
        <f>BD73+BK72</f>
        <v>0</v>
      </c>
      <c r="BJ73" s="16">
        <f>IF(BH72&gt;0,IF(BJ72&gt;0,VALUE(MID(J72,BJ72+1,FIND("]",J72)-BJ72-1)),0),BE73)</f>
        <v>0</v>
      </c>
      <c r="BK73" s="17">
        <f>BF73+IF(I72&gt;0,1,0)</f>
        <v>0</v>
      </c>
      <c r="BL73" s="15">
        <f>N72+N73+BL72+BJ73</f>
        <v>0</v>
      </c>
      <c r="BM73" s="16">
        <f>IF(AND(BN$66&gt;0,BN$66&lt;BM72),1,0)+BN$67</f>
        <v>0</v>
      </c>
      <c r="BN73" s="16">
        <f>BI73+BP72</f>
        <v>0</v>
      </c>
      <c r="BO73" s="16">
        <f>IF(BO72&gt;0,VALUE(MID(O72,BO72+1,FIND("]",O72)-BO72-1)),0)</f>
        <v>0</v>
      </c>
      <c r="BP73" s="17">
        <f>BK73+IF(N72&gt;0,1,0)</f>
        <v>0</v>
      </c>
      <c r="BQ73" s="15">
        <f>S72+S73+BQ72+BO73</f>
        <v>0</v>
      </c>
      <c r="BR73" s="16">
        <f>IF(AND(BS$66&gt;0,BS$66&lt;BR72),1,0)+BS$67</f>
        <v>0</v>
      </c>
      <c r="BS73" s="16">
        <f>BN73+BU72</f>
        <v>0</v>
      </c>
      <c r="BT73" s="16">
        <f>IF(BT72&gt;0,VALUE(MID(T72,BT72+1,FIND("]",T72)-BT72-1)),0)</f>
        <v>0</v>
      </c>
      <c r="BU73" s="17">
        <f>BP73+IF(S72&gt;0,1,0)</f>
        <v>0</v>
      </c>
      <c r="BV73" s="15">
        <f>X72+X73+BV72+BT73</f>
        <v>0</v>
      </c>
      <c r="BW73" s="16">
        <f>IF(AND(BX$66&gt;0,BX$66&lt;BW72),1,0)+BX$67</f>
        <v>0</v>
      </c>
      <c r="BX73" s="16">
        <f>BS73+BZ72</f>
        <v>0</v>
      </c>
      <c r="BY73" s="16">
        <f>IF(BY72&gt;0,VALUE(MID(Y72,BY72+1,FIND("]",Y72)-BY72-1)),0)</f>
        <v>0</v>
      </c>
      <c r="BZ73" s="17">
        <f>BU73+IF(X72&gt;0,1,0)</f>
        <v>0</v>
      </c>
      <c r="CA73" s="15">
        <f>AC72+AC73+CA72+BY73</f>
        <v>0</v>
      </c>
      <c r="CB73" s="16">
        <f>IF(AND(CC$66&gt;0,CC$66&lt;CB72),1,0)+CC$67</f>
        <v>0</v>
      </c>
      <c r="CC73" s="16">
        <f>BX73+CE72</f>
        <v>0</v>
      </c>
      <c r="CD73" s="16">
        <f>IF(CD72&gt;0,VALUE(MID(AD72,CD72+1,FIND("]",AD72)-CD72-1)),0)</f>
        <v>0</v>
      </c>
      <c r="CE73" s="17">
        <f>BZ73+IF(AC72&gt;0,1,0)</f>
        <v>0</v>
      </c>
      <c r="CF73" s="15">
        <f>AH72+AH73+CF72+CD73</f>
        <v>0</v>
      </c>
      <c r="CG73" s="16">
        <f>IF(AND(CH$66&gt;0,CH$66&lt;CG72),1,0)+CH$67</f>
        <v>0</v>
      </c>
      <c r="CH73" s="16">
        <f>CC73+CJ72</f>
        <v>0</v>
      </c>
      <c r="CI73" s="16">
        <f>IF(CI72&gt;0,VALUE(MID(AI72,CI72+1,FIND("]",AI72)-CI72-1)),0)</f>
        <v>0</v>
      </c>
      <c r="CJ73" s="17">
        <f>CE73+IF(AH72&gt;0,1,0)</f>
        <v>0</v>
      </c>
      <c r="CK73" s="15">
        <f>AM72+AM73+CK72+CI73</f>
        <v>0</v>
      </c>
      <c r="CL73" s="16">
        <f>IF(AND(CM$66&gt;0,CM$66&lt;CL72),1,0)+CM$67</f>
        <v>0</v>
      </c>
      <c r="CM73" s="16">
        <f>CH73+CO72</f>
        <v>0</v>
      </c>
      <c r="CN73" s="16">
        <f>IF(CN72&gt;0,VALUE(MID(AN72,CN72+1,FIND("]",AN72)-CN72-1)),0)</f>
        <v>0</v>
      </c>
      <c r="CO73" s="17">
        <f>CJ73+IF(AM72&gt;0,1,0)</f>
        <v>0</v>
      </c>
    </row>
    <row r="74" spans="2:93" ht="12.75" customHeight="1" x14ac:dyDescent="0.2">
      <c r="B74" s="128" t="s">
        <v>81</v>
      </c>
      <c r="C74" s="110"/>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22"/>
      <c r="AD74" s="99" t="str">
        <f>IF(AND(AC74+CA74&gt;0,AG75&gt;0),VLOOKUP(CA75+CB75+AD75+AG75,AtomicResultsInfo,VLOOKUP($B74,AtomicResultsProjectInfo,2,0)),"")</f>
        <v/>
      </c>
      <c r="AE74" s="99"/>
      <c r="AF74" s="99"/>
      <c r="AG74" s="99"/>
      <c r="AH74" s="22"/>
      <c r="AI74" s="99" t="str">
        <f>IF(AND(AH74+CF74&gt;0,AL75&gt;0),VLOOKUP(CF75+CG75+AI75+AL75,AtomicResultsInfo,VLOOKUP($B74,AtomicResultsProjectInfo,2,0)),"")</f>
        <v/>
      </c>
      <c r="AJ74" s="99"/>
      <c r="AK74" s="99"/>
      <c r="AL74" s="99"/>
      <c r="AM74" s="22"/>
      <c r="AN74" s="99" t="str">
        <f>IF(AND(AM74+CK74&gt;0,AQ75&gt;0),VLOOKUP(CK75+CL75+AN75+AQ75,AtomicResultsInfo,VLOOKUP($B74,AtomicResultsProjectInfo,2,0)),"")</f>
        <v/>
      </c>
      <c r="AO74" s="99"/>
      <c r="AP74" s="99"/>
      <c r="AQ74" s="99"/>
      <c r="AR74" s="88">
        <v>8</v>
      </c>
      <c r="AS74" s="109" t="s">
        <v>80</v>
      </c>
      <c r="BB74" s="15">
        <f>IF(AX74&lt;0,AW75,0)</f>
        <v>0</v>
      </c>
      <c r="BC74" s="16">
        <f>IF(F75&lt;&gt;"",VLOOKUP(F75,TurnInfo,2,0),-1)</f>
        <v>-1</v>
      </c>
      <c r="BD74" s="16">
        <f>IF($AV74&gt;=1,-1*AY75+IF($AV74&gt;=2,AY$69+IF(AND(BC$68&gt;0,BC$68&lt;BC74),1,0),0),0)</f>
        <v>0</v>
      </c>
      <c r="BE74" s="16">
        <f>IF(ISERR(FIND("[",E74)),-1,FIND("[",E74))</f>
        <v>-1</v>
      </c>
      <c r="BF74" s="17">
        <f>IF(E74&lt;&gt;"",IF(AND(LEFT(E74,2)&lt;&gt;"--",LEFT(E74,1)&lt;&gt;"["),IF(LEFT(E74,2)="-2",2,1),0),0)</f>
        <v>0</v>
      </c>
      <c r="BG74" s="15">
        <f>IF(BC74&lt;0,BB74+D74+D75,0)</f>
        <v>0</v>
      </c>
      <c r="BH74" s="16">
        <f>IF(K75&lt;&gt;"",VLOOKUP(K75,TurnInfo,2,0),-1)</f>
        <v>-1</v>
      </c>
      <c r="BI74" s="16">
        <f>IF($AV74&gt;=1,-1*BD75+IF($AV74&gt;=2,BD$69+IF(AND(BH$68&gt;0,BH$68&lt;BH74),1,0),0),0)</f>
        <v>0</v>
      </c>
      <c r="BJ74" s="16">
        <f>IF(ISERR(FIND("[",J74)),-1,FIND("[",J74))</f>
        <v>-1</v>
      </c>
      <c r="BK74" s="17">
        <f>IF(J74&lt;&gt;"",IF(AND(LEFT(J74,2)&lt;&gt;"--",LEFT(J74,1)&lt;&gt;"["),IF(LEFT(J74,2)="-2",2,1),0),0)</f>
        <v>0</v>
      </c>
      <c r="BL74" s="15">
        <f>IF(BH74&lt;0,BG75,0)</f>
        <v>0</v>
      </c>
      <c r="BM74" s="16">
        <f>IF(P75&lt;&gt;"",VLOOKUP(P75,TurnInfo,2,0),-1)</f>
        <v>-1</v>
      </c>
      <c r="BN74" s="16">
        <f>IF($AV74&gt;=1,-1*BI75,0)</f>
        <v>0</v>
      </c>
      <c r="BO74" s="16">
        <f>IF(ISERR(FIND("[",O74)),-1,FIND("[",O74))</f>
        <v>-1</v>
      </c>
      <c r="BP74" s="17">
        <f>IF(O74&lt;&gt;"",IF(AND(LEFT(O74,2)&lt;&gt;"--",LEFT(O74,1)&lt;&gt;"["),IF(LEFT(O74,2)="-2",2,1),0),0)</f>
        <v>0</v>
      </c>
      <c r="BQ74" s="15">
        <f>IF(BM74&lt;0,BL75,0)</f>
        <v>0</v>
      </c>
      <c r="BR74" s="16">
        <f>IF(U75&lt;&gt;"",VLOOKUP(U75,TurnInfo,2,0),-1)</f>
        <v>-1</v>
      </c>
      <c r="BS74" s="16">
        <f>IF($AV74&gt;=1,-1*BN75,0)</f>
        <v>0</v>
      </c>
      <c r="BT74" s="16">
        <f>IF(ISERR(FIND("[",T74)),-1,FIND("[",T74))</f>
        <v>-1</v>
      </c>
      <c r="BU74" s="17">
        <f>IF(T74&lt;&gt;"",IF(AND(LEFT(T74,2)&lt;&gt;"--",LEFT(T74,1)&lt;&gt;"["),IF(LEFT(T74,2)="-2",2,1),0),0)</f>
        <v>0</v>
      </c>
      <c r="BV74" s="15">
        <f>IF(BR74&lt;0,BQ75,0)</f>
        <v>0</v>
      </c>
      <c r="BW74" s="16">
        <f>IF(Z75&lt;&gt;"",VLOOKUP(Z75,TurnInfo,2,0),-1)</f>
        <v>-1</v>
      </c>
      <c r="BX74" s="16">
        <f>IF($AV74&gt;=1,-1*BS75,0)</f>
        <v>0</v>
      </c>
      <c r="BY74" s="16">
        <f>IF(ISERR(FIND("[",Y74)),-1,FIND("[",Y74))</f>
        <v>-1</v>
      </c>
      <c r="BZ74" s="17">
        <f>IF(Y74&lt;&gt;"",IF(AND(LEFT(Y74,2)&lt;&gt;"--",LEFT(Y74,1)&lt;&gt;"["),IF(LEFT(Y74,2)="-2",2,1),0),0)</f>
        <v>0</v>
      </c>
      <c r="CA74" s="15">
        <f>IF(BW74&lt;0,BV75,0)</f>
        <v>0</v>
      </c>
      <c r="CB74" s="16">
        <f>IF(AE75&lt;&gt;"",VLOOKUP(AE75,TurnInfo,2,0),-1)</f>
        <v>-1</v>
      </c>
      <c r="CC74" s="16">
        <f>IF($AV74&gt;=1,-1*BX75,0)</f>
        <v>0</v>
      </c>
      <c r="CD74" s="16">
        <f>IF(ISERR(FIND("[",AD74)),-1,FIND("[",AD74))</f>
        <v>-1</v>
      </c>
      <c r="CE74" s="17">
        <f>IF(AD74&lt;&gt;"",IF(AND(LEFT(AD74,2)&lt;&gt;"--",LEFT(AD74,1)&lt;&gt;"["),IF(LEFT(AD74,2)="-2",2,1),0),0)</f>
        <v>0</v>
      </c>
      <c r="CF74" s="15">
        <f>IF(CB74&lt;0,CA75,0)</f>
        <v>0</v>
      </c>
      <c r="CG74" s="16">
        <f>IF(AJ75&lt;&gt;"",VLOOKUP(AJ75,TurnInfo,2,0),-1)</f>
        <v>-1</v>
      </c>
      <c r="CH74" s="16">
        <f>IF($AV74&gt;=1,-1*CC75,0)</f>
        <v>0</v>
      </c>
      <c r="CI74" s="16">
        <f>IF(ISERR(FIND("[",AI74)),-1,FIND("[",AI74))</f>
        <v>-1</v>
      </c>
      <c r="CJ74" s="17">
        <f>IF(AI74&lt;&gt;"",IF(AND(LEFT(AI74,2)&lt;&gt;"--",LEFT(AI74,1)&lt;&gt;"["),IF(LEFT(AI74,2)="-2",2,1),0),0)</f>
        <v>0</v>
      </c>
      <c r="CK74" s="15">
        <f>IF(CG74&lt;0,CF75,0)</f>
        <v>0</v>
      </c>
      <c r="CL74" s="16">
        <f>IF(AO75&lt;&gt;"",VLOOKUP(AO75,TurnInfo,2,0),-1)</f>
        <v>-1</v>
      </c>
      <c r="CM74" s="16">
        <f>IF($AV74&gt;=1,-1*CH75,0)</f>
        <v>0</v>
      </c>
      <c r="CN74" s="16">
        <f>IF(ISERR(FIND("[",AN74)),-1,FIND("[",AN74))</f>
        <v>-1</v>
      </c>
      <c r="CO74" s="17">
        <f>IF(AN74&lt;&gt;"",IF(AND(LEFT(AN74,2)&lt;&gt;"--",LEFT(AN74,1)&lt;&gt;"["),IF(LEFT(AN74,2)="-2",2,1),0),0)</f>
        <v>0</v>
      </c>
    </row>
    <row r="75" spans="2:93" ht="12.75" customHeight="1" x14ac:dyDescent="0.2">
      <c r="B75" s="128"/>
      <c r="C75" s="110"/>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23"/>
      <c r="AD75" s="20"/>
      <c r="AE75" s="102"/>
      <c r="AF75" s="102"/>
      <c r="AG75" s="25"/>
      <c r="AH75" s="23"/>
      <c r="AI75" s="20"/>
      <c r="AJ75" s="102"/>
      <c r="AK75" s="102"/>
      <c r="AL75" s="25"/>
      <c r="AM75" s="23"/>
      <c r="AN75" s="20"/>
      <c r="AO75" s="102"/>
      <c r="AP75" s="102"/>
      <c r="AQ75" s="25"/>
      <c r="AR75" s="88"/>
      <c r="AS75" s="109"/>
      <c r="BB75" s="15">
        <f>D74+D75+BB74+AZ75</f>
        <v>0</v>
      </c>
      <c r="BC75" s="16">
        <f>IF(AND(BD$66&gt;0,BD$66&lt;BC74),1,0)+BD$67</f>
        <v>0</v>
      </c>
      <c r="BD75" s="16">
        <f>AY75+BF74</f>
        <v>0</v>
      </c>
      <c r="BE75" s="16">
        <f>IF(BC74&gt;0,IF(BE74&gt;0,VALUE(MID(E74,BE74+1,FIND("]",E74)-BE74-1)),0),AZ75)</f>
        <v>0</v>
      </c>
      <c r="BF75" s="17">
        <f>BA75+IF(D74&gt;0,1,0)</f>
        <v>0</v>
      </c>
      <c r="BG75" s="15">
        <f>I74+I75+BG74+BE75</f>
        <v>0</v>
      </c>
      <c r="BH75" s="16">
        <f>IF(AND(BI$66&gt;0,BI$66&lt;BH74),1,0)+BI$67</f>
        <v>0</v>
      </c>
      <c r="BI75" s="16">
        <f>BD75+BK74</f>
        <v>0</v>
      </c>
      <c r="BJ75" s="16">
        <f>IF(BH74&gt;0,IF(BJ74&gt;0,VALUE(MID(J74,BJ74+1,FIND("]",J74)-BJ74-1)),0),BE75)</f>
        <v>0</v>
      </c>
      <c r="BK75" s="17">
        <f>BF75+IF(I74&gt;0,1,0)</f>
        <v>0</v>
      </c>
      <c r="BL75" s="15">
        <f>N74+N75+BL74+BJ75</f>
        <v>0</v>
      </c>
      <c r="BM75" s="16">
        <f>IF(AND(BN$66&gt;0,BN$66&lt;BM74),1,0)+BN$67</f>
        <v>0</v>
      </c>
      <c r="BN75" s="16">
        <f>BI75+BP74</f>
        <v>0</v>
      </c>
      <c r="BO75" s="16">
        <f>IF(BO74&gt;0,VALUE(MID(O74,BO74+1,FIND("]",O74)-BO74-1)),0)</f>
        <v>0</v>
      </c>
      <c r="BP75" s="17">
        <f>BK75+IF(N74&gt;0,1,0)</f>
        <v>0</v>
      </c>
      <c r="BQ75" s="15">
        <f>S74+S75+BQ74+BO75</f>
        <v>0</v>
      </c>
      <c r="BR75" s="16">
        <f>IF(AND(BS$66&gt;0,BS$66&lt;BR74),1,0)+BS$67</f>
        <v>0</v>
      </c>
      <c r="BS75" s="16">
        <f>BN75+BU74</f>
        <v>0</v>
      </c>
      <c r="BT75" s="16">
        <f>IF(BT74&gt;0,VALUE(MID(T74,BT74+1,FIND("]",T74)-BT74-1)),0)</f>
        <v>0</v>
      </c>
      <c r="BU75" s="17">
        <f>BP75+IF(S74&gt;0,1,0)</f>
        <v>0</v>
      </c>
      <c r="BV75" s="15">
        <f>X74+X75+BV74+BT75</f>
        <v>0</v>
      </c>
      <c r="BW75" s="16">
        <f>IF(AND(BX$66&gt;0,BX$66&lt;BW74),1,0)+BX$67</f>
        <v>0</v>
      </c>
      <c r="BX75" s="16">
        <f>BS75+BZ74</f>
        <v>0</v>
      </c>
      <c r="BY75" s="16">
        <f>IF(BY74&gt;0,VALUE(MID(Y74,BY74+1,FIND("]",Y74)-BY74-1)),0)</f>
        <v>0</v>
      </c>
      <c r="BZ75" s="17">
        <f>BU75+IF(X74&gt;0,1,0)</f>
        <v>0</v>
      </c>
      <c r="CA75" s="15">
        <f>AC74+AC75+CA74+BY75</f>
        <v>0</v>
      </c>
      <c r="CB75" s="16">
        <f>IF(AND(CC$66&gt;0,CC$66&lt;CB74),1,0)+CC$67</f>
        <v>0</v>
      </c>
      <c r="CC75" s="16">
        <f>BX75+CE74</f>
        <v>0</v>
      </c>
      <c r="CD75" s="16">
        <f>IF(CD74&gt;0,VALUE(MID(AD74,CD74+1,FIND("]",AD74)-CD74-1)),0)</f>
        <v>0</v>
      </c>
      <c r="CE75" s="17">
        <f>BZ75+IF(AC74&gt;0,1,0)</f>
        <v>0</v>
      </c>
      <c r="CF75" s="15">
        <f>AH74+AH75+CF74+CD75</f>
        <v>0</v>
      </c>
      <c r="CG75" s="16">
        <f>IF(AND(CH$66&gt;0,CH$66&lt;CG74),1,0)+CH$67</f>
        <v>0</v>
      </c>
      <c r="CH75" s="16">
        <f>CC75+CJ74</f>
        <v>0</v>
      </c>
      <c r="CI75" s="16">
        <f>IF(CI74&gt;0,VALUE(MID(AI74,CI74+1,FIND("]",AI74)-CI74-1)),0)</f>
        <v>0</v>
      </c>
      <c r="CJ75" s="17">
        <f>CE75+IF(AH74&gt;0,1,0)</f>
        <v>0</v>
      </c>
      <c r="CK75" s="15">
        <f>AM74+AM75+CK74+CI75</f>
        <v>0</v>
      </c>
      <c r="CL75" s="16">
        <f>IF(AND(CM$66&gt;0,CM$66&lt;CL74),1,0)+CM$67</f>
        <v>0</v>
      </c>
      <c r="CM75" s="16">
        <f>CH75+CO74</f>
        <v>0</v>
      </c>
      <c r="CN75" s="16">
        <f>IF(CN74&gt;0,VALUE(MID(AN74,CN74+1,FIND("]",AN74)-CN74-1)),0)</f>
        <v>0</v>
      </c>
      <c r="CO75" s="17">
        <f>CJ75+IF(AM74&gt;0,1,0)</f>
        <v>0</v>
      </c>
    </row>
    <row r="76" spans="2:93" ht="12.75" customHeight="1" x14ac:dyDescent="0.2">
      <c r="B76" s="123" t="s">
        <v>82</v>
      </c>
      <c r="C76" s="10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22"/>
      <c r="AD76" s="99" t="str">
        <f>IF(AND(AC76+CA76&gt;0,AG77&gt;0),VLOOKUP(CA77+CB77+AD77+AG77,AtomicResultsInfo,VLOOKUP($B76,AtomicResultsProjectInfo,2,0)),"")</f>
        <v/>
      </c>
      <c r="AE76" s="99"/>
      <c r="AF76" s="99"/>
      <c r="AG76" s="99"/>
      <c r="AH76" s="22"/>
      <c r="AI76" s="99" t="str">
        <f>IF(AND(AH76+CF76&gt;0,AL77&gt;0),VLOOKUP(CF77+CG77+AI77+AL77,AtomicResultsInfo,VLOOKUP($B76,AtomicResultsProjectInfo,2,0)),"")</f>
        <v/>
      </c>
      <c r="AJ76" s="99"/>
      <c r="AK76" s="99"/>
      <c r="AL76" s="99"/>
      <c r="AM76" s="22"/>
      <c r="AN76" s="99" t="str">
        <f>IF(AND(AM76+CK76&gt;0,AQ77&gt;0),VLOOKUP(CK77+CL77+AN77+AQ77,AtomicResultsInfo,VLOOKUP($B76,AtomicResultsProjectInfo,2,0)),"")</f>
        <v/>
      </c>
      <c r="AO76" s="99"/>
      <c r="AP76" s="99"/>
      <c r="AQ76" s="99"/>
      <c r="AR76" s="126" t="s">
        <v>83</v>
      </c>
      <c r="AS76" s="127" t="s">
        <v>53</v>
      </c>
      <c r="BB76" s="15">
        <f>IF(AX76&lt;0,AW77,0)</f>
        <v>0</v>
      </c>
      <c r="BC76" s="16">
        <f>IF(F77&lt;&gt;"",VLOOKUP(F77,TurnInfo,2,0),-1)</f>
        <v>-1</v>
      </c>
      <c r="BD76" s="16">
        <f>IF($AV76&gt;=1,-1*AY77+IF($AV76&gt;=2,AY$69+IF(AND(BC$68&gt;0,BC$68&lt;BC76),1,0),0),0)</f>
        <v>0</v>
      </c>
      <c r="BE76" s="16">
        <f>IF(ISERR(FIND("[",E76)),-1,FIND("[",E76))</f>
        <v>-1</v>
      </c>
      <c r="BF76" s="17">
        <f>IF(E76&lt;&gt;"",IF(AND(LEFT(E76,2)&lt;&gt;"--",LEFT(E76,1)&lt;&gt;"["),IF(LEFT(E76,2)="-2",2,1),0),0)</f>
        <v>0</v>
      </c>
      <c r="BG76" s="15">
        <f>IF(BC76&lt;0,BB76+D76+D77,0)</f>
        <v>0</v>
      </c>
      <c r="BH76" s="16">
        <f>IF(K77&lt;&gt;"",VLOOKUP(K77,TurnInfo,2,0),-1)</f>
        <v>-1</v>
      </c>
      <c r="BI76" s="16">
        <f>IF($AV76&gt;=1,-1*BD77+IF($AV76&gt;=2,BD$69+IF(AND(BH$68&gt;0,BH$68&lt;BH76),1,0),0),0)</f>
        <v>0</v>
      </c>
      <c r="BJ76" s="16">
        <f>IF(ISERR(FIND("[",J76)),-1,FIND("[",J76))</f>
        <v>-1</v>
      </c>
      <c r="BK76" s="17">
        <f>IF(J76&lt;&gt;"",IF(AND(LEFT(J76,2)&lt;&gt;"--",LEFT(J76,1)&lt;&gt;"["),IF(LEFT(J76,2)="-2",2,1),0),0)</f>
        <v>0</v>
      </c>
      <c r="BL76" s="15">
        <f>IF(BH76&lt;0,BG77,0)</f>
        <v>0</v>
      </c>
      <c r="BM76" s="16">
        <f>IF(P77&lt;&gt;"",VLOOKUP(P77,TurnInfo,2,0),-1)</f>
        <v>-1</v>
      </c>
      <c r="BN76" s="16">
        <f>IF($AV76&gt;=1,-1*BI77,0)</f>
        <v>0</v>
      </c>
      <c r="BO76" s="16">
        <f>IF(ISERR(FIND("[",O76)),-1,FIND("[",O76))</f>
        <v>-1</v>
      </c>
      <c r="BP76" s="17">
        <f>IF(O76&lt;&gt;"",IF(AND(LEFT(O76,2)&lt;&gt;"--",LEFT(O76,1)&lt;&gt;"["),IF(LEFT(O76,2)="-2",2,1),0),0)</f>
        <v>0</v>
      </c>
      <c r="BQ76" s="15">
        <f>IF(BM76&lt;0,BL77,0)</f>
        <v>0</v>
      </c>
      <c r="BR76" s="16">
        <f>IF(U77&lt;&gt;"",VLOOKUP(U77,TurnInfo,2,0),-1)</f>
        <v>-1</v>
      </c>
      <c r="BS76" s="16">
        <f>IF($AV76&gt;=1,-1*BN77,0)</f>
        <v>0</v>
      </c>
      <c r="BT76" s="16">
        <f>IF(ISERR(FIND("[",T76)),-1,FIND("[",T76))</f>
        <v>-1</v>
      </c>
      <c r="BU76" s="17">
        <f>IF(T76&lt;&gt;"",IF(AND(LEFT(T76,2)&lt;&gt;"--",LEFT(T76,1)&lt;&gt;"["),IF(LEFT(T76,2)="-2",2,1),0),0)</f>
        <v>0</v>
      </c>
      <c r="BV76" s="15">
        <f>IF(BR76&lt;0,BQ77,0)</f>
        <v>0</v>
      </c>
      <c r="BW76" s="16">
        <f>IF(Z77&lt;&gt;"",VLOOKUP(Z77,TurnInfo,2,0),-1)</f>
        <v>-1</v>
      </c>
      <c r="BX76" s="16">
        <f>IF($AV76&gt;=1,-1*BS77,0)</f>
        <v>0</v>
      </c>
      <c r="BY76" s="16">
        <f>IF(ISERR(FIND("[",Y76)),-1,FIND("[",Y76))</f>
        <v>-1</v>
      </c>
      <c r="BZ76" s="17">
        <f>IF(Y76&lt;&gt;"",IF(AND(LEFT(Y76,2)&lt;&gt;"--",LEFT(Y76,1)&lt;&gt;"["),IF(LEFT(Y76,2)="-2",2,1),0),0)</f>
        <v>0</v>
      </c>
      <c r="CA76" s="15">
        <f>IF(BW76&lt;0,BV77,0)</f>
        <v>0</v>
      </c>
      <c r="CB76" s="16">
        <f>IF(AE77&lt;&gt;"",VLOOKUP(AE77,TurnInfo,2,0),-1)</f>
        <v>-1</v>
      </c>
      <c r="CC76" s="16">
        <f>IF($AV76&gt;=1,-1*BX77,0)</f>
        <v>0</v>
      </c>
      <c r="CD76" s="16">
        <f>IF(ISERR(FIND("[",AD76)),-1,FIND("[",AD76))</f>
        <v>-1</v>
      </c>
      <c r="CE76" s="17">
        <f>IF(AD76&lt;&gt;"",IF(AND(LEFT(AD76,2)&lt;&gt;"--",LEFT(AD76,1)&lt;&gt;"["),IF(LEFT(AD76,2)="-2",2,1),0),0)</f>
        <v>0</v>
      </c>
      <c r="CF76" s="15">
        <f>IF(CB76&lt;0,CA77,0)</f>
        <v>0</v>
      </c>
      <c r="CG76" s="16">
        <f>IF(AJ77&lt;&gt;"",VLOOKUP(AJ77,TurnInfo,2,0),-1)</f>
        <v>-1</v>
      </c>
      <c r="CH76" s="16">
        <f>IF($AV76&gt;=1,-1*CC77,0)</f>
        <v>0</v>
      </c>
      <c r="CI76" s="16">
        <f>IF(ISERR(FIND("[",AI76)),-1,FIND("[",AI76))</f>
        <v>-1</v>
      </c>
      <c r="CJ76" s="17">
        <f>IF(AI76&lt;&gt;"",IF(AND(LEFT(AI76,2)&lt;&gt;"--",LEFT(AI76,1)&lt;&gt;"["),IF(LEFT(AI76,2)="-2",2,1),0),0)</f>
        <v>0</v>
      </c>
      <c r="CK76" s="15">
        <f>IF(CG76&lt;0,CF77,0)</f>
        <v>0</v>
      </c>
      <c r="CL76" s="16">
        <f>IF(AO77&lt;&gt;"",VLOOKUP(AO77,TurnInfo,2,0),-1)</f>
        <v>-1</v>
      </c>
      <c r="CM76" s="16">
        <f>IF($AV76&gt;=1,-1*CH77,0)</f>
        <v>0</v>
      </c>
      <c r="CN76" s="16">
        <f>IF(ISERR(FIND("[",AN76)),-1,FIND("[",AN76))</f>
        <v>-1</v>
      </c>
      <c r="CO76" s="17">
        <f>IF(AN76&lt;&gt;"",IF(AND(LEFT(AN76,2)&lt;&gt;"--",LEFT(AN76,1)&lt;&gt;"["),IF(LEFT(AN76,2)="-2",2,1),0),0)</f>
        <v>0</v>
      </c>
    </row>
    <row r="77" spans="2:93" ht="12.75" customHeight="1" x14ac:dyDescent="0.2">
      <c r="B77" s="123"/>
      <c r="C77" s="10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23"/>
      <c r="AD77" s="24">
        <f>IF(AC76+CA76&gt;0,CC76,0)</f>
        <v>0</v>
      </c>
      <c r="AE77" s="102"/>
      <c r="AF77" s="102"/>
      <c r="AG77" s="25"/>
      <c r="AH77" s="23"/>
      <c r="AI77" s="24">
        <f>IF(AH76+CF76&gt;0,CH76,0)</f>
        <v>0</v>
      </c>
      <c r="AJ77" s="102"/>
      <c r="AK77" s="102"/>
      <c r="AL77" s="25"/>
      <c r="AM77" s="23"/>
      <c r="AN77" s="24">
        <f>IF(AM76+CK76&gt;0,CM76,0)</f>
        <v>0</v>
      </c>
      <c r="AO77" s="102"/>
      <c r="AP77" s="102"/>
      <c r="AQ77" s="25"/>
      <c r="AR77" s="126"/>
      <c r="AS77" s="127"/>
      <c r="BB77" s="15">
        <f>D76+D77+BB76+AZ77</f>
        <v>0</v>
      </c>
      <c r="BC77" s="16">
        <f>IF(AND(BD$66&gt;0,BD$66&lt;BC76),1,0)+BD$67</f>
        <v>0</v>
      </c>
      <c r="BD77" s="16">
        <f>AY77+BF76</f>
        <v>0</v>
      </c>
      <c r="BE77" s="16">
        <f>IF(BC76&gt;0,IF(BE76&gt;0,VALUE(MID(E76,BE76+1,FIND("]",E76)-BE76-1)),0),AZ77)</f>
        <v>0</v>
      </c>
      <c r="BF77" s="17">
        <f>BA77+IF(D76&gt;0,1,0)</f>
        <v>0</v>
      </c>
      <c r="BG77" s="15">
        <f>I76+I77+BG76+BE77</f>
        <v>0</v>
      </c>
      <c r="BH77" s="16">
        <f>IF(AND(BI$66&gt;0,BI$66&lt;BH76),1,0)+BI$67</f>
        <v>0</v>
      </c>
      <c r="BI77" s="16">
        <f>BD77+BK76</f>
        <v>0</v>
      </c>
      <c r="BJ77" s="16">
        <f>IF(BH76&gt;0,IF(BJ76&gt;0,VALUE(MID(J76,BJ76+1,FIND("]",J76)-BJ76-1)),0),BE77)</f>
        <v>0</v>
      </c>
      <c r="BK77" s="17">
        <f>BF77+IF(I76&gt;0,1,0)</f>
        <v>0</v>
      </c>
      <c r="BL77" s="15">
        <f>N76+N77+BL76+BJ77</f>
        <v>0</v>
      </c>
      <c r="BM77" s="16">
        <f>IF(AND(BN$66&gt;0,BN$66&lt;BM76),1,0)+BN$67</f>
        <v>0</v>
      </c>
      <c r="BN77" s="16">
        <f>BI77+BP76</f>
        <v>0</v>
      </c>
      <c r="BO77" s="16">
        <f>IF(BO76&gt;0,VALUE(MID(O76,BO76+1,FIND("]",O76)-BO76-1)),0)</f>
        <v>0</v>
      </c>
      <c r="BP77" s="17">
        <f>BK77+IF(N76&gt;0,1,0)</f>
        <v>0</v>
      </c>
      <c r="BQ77" s="15">
        <f>S76+S77+BQ76+BO77</f>
        <v>0</v>
      </c>
      <c r="BR77" s="16">
        <f>IF(AND(BS$66&gt;0,BS$66&lt;BR76),1,0)+BS$67</f>
        <v>0</v>
      </c>
      <c r="BS77" s="16">
        <f>BN77+BU76</f>
        <v>0</v>
      </c>
      <c r="BT77" s="16">
        <f>IF(BT76&gt;0,VALUE(MID(T76,BT76+1,FIND("]",T76)-BT76-1)),0)</f>
        <v>0</v>
      </c>
      <c r="BU77" s="17">
        <f>BP77+IF(S76&gt;0,1,0)</f>
        <v>0</v>
      </c>
      <c r="BV77" s="15">
        <f>X76+X77+BV76+BT77</f>
        <v>0</v>
      </c>
      <c r="BW77" s="16">
        <f>IF(AND(BX$66&gt;0,BX$66&lt;BW76),1,0)+BX$67</f>
        <v>0</v>
      </c>
      <c r="BX77" s="16">
        <f>BS77+BZ76</f>
        <v>0</v>
      </c>
      <c r="BY77" s="16">
        <f>IF(BY76&gt;0,VALUE(MID(Y76,BY76+1,FIND("]",Y76)-BY76-1)),0)</f>
        <v>0</v>
      </c>
      <c r="BZ77" s="17">
        <f>BU77+IF(X76&gt;0,1,0)</f>
        <v>0</v>
      </c>
      <c r="CA77" s="15">
        <f>AC76+AC77+CA76+BY77</f>
        <v>0</v>
      </c>
      <c r="CB77" s="16">
        <f>IF(AND(CC$66&gt;0,CC$66&lt;CB76),1,0)+CC$67</f>
        <v>0</v>
      </c>
      <c r="CC77" s="16">
        <f>BX77+CE76</f>
        <v>0</v>
      </c>
      <c r="CD77" s="16">
        <f>IF(CD76&gt;0,VALUE(MID(AD76,CD76+1,FIND("]",AD76)-CD76-1)),0)</f>
        <v>0</v>
      </c>
      <c r="CE77" s="17">
        <f>BZ77+IF(AC76&gt;0,1,0)</f>
        <v>0</v>
      </c>
      <c r="CF77" s="15">
        <f>AH76+AH77+CF76+CD77</f>
        <v>0</v>
      </c>
      <c r="CG77" s="16">
        <f>IF(AND(CH$66&gt;0,CH$66&lt;CG76),1,0)+CH$67</f>
        <v>0</v>
      </c>
      <c r="CH77" s="16">
        <f>CC77+CJ76</f>
        <v>0</v>
      </c>
      <c r="CI77" s="16">
        <f>IF(CI76&gt;0,VALUE(MID(AI76,CI76+1,FIND("]",AI76)-CI76-1)),0)</f>
        <v>0</v>
      </c>
      <c r="CJ77" s="17">
        <f>CE77+IF(AH76&gt;0,1,0)</f>
        <v>0</v>
      </c>
      <c r="CK77" s="15">
        <f>AM76+AM77+CK76+CI77</f>
        <v>0</v>
      </c>
      <c r="CL77" s="16">
        <f>IF(AND(CM$66&gt;0,CM$66&lt;CL76),1,0)+CM$67</f>
        <v>0</v>
      </c>
      <c r="CM77" s="16">
        <f>CH77+CO76</f>
        <v>0</v>
      </c>
      <c r="CN77" s="16">
        <f>IF(CN76&gt;0,VALUE(MID(AN76,CN76+1,FIND("]",AN76)-CN76-1)),0)</f>
        <v>0</v>
      </c>
      <c r="CO77" s="17">
        <f>CJ77+IF(AM76&gt;0,1,0)</f>
        <v>0</v>
      </c>
    </row>
    <row r="78" spans="2:93" ht="12.75" customHeight="1" x14ac:dyDescent="0.2">
      <c r="B78" s="125" t="s">
        <v>84</v>
      </c>
      <c r="C78" s="97">
        <v>8</v>
      </c>
      <c r="D78" s="98"/>
      <c r="E78" s="98"/>
      <c r="F78" s="98"/>
      <c r="G78" s="98"/>
      <c r="H78" s="98"/>
      <c r="I78" s="98"/>
      <c r="J78" s="98"/>
      <c r="K78" s="98"/>
      <c r="L78" s="98"/>
      <c r="M78" s="98"/>
      <c r="N78" s="98"/>
      <c r="O78" s="98"/>
      <c r="P78" s="98"/>
      <c r="Q78" s="98"/>
      <c r="R78" s="98"/>
      <c r="S78" s="14"/>
      <c r="T78" s="122"/>
      <c r="U78" s="122"/>
      <c r="V78" s="122"/>
      <c r="W78" s="122"/>
      <c r="X78" s="14"/>
      <c r="Y78" s="122"/>
      <c r="Z78" s="122"/>
      <c r="AA78" s="122"/>
      <c r="AB78" s="122"/>
      <c r="AC78" s="14"/>
      <c r="AD78" s="122"/>
      <c r="AE78" s="122"/>
      <c r="AF78" s="122"/>
      <c r="AG78" s="122"/>
      <c r="AH78" s="14"/>
      <c r="AI78" s="122"/>
      <c r="AJ78" s="122"/>
      <c r="AK78" s="122"/>
      <c r="AL78" s="122"/>
      <c r="AM78" s="14"/>
      <c r="AN78" s="122"/>
      <c r="AO78" s="122"/>
      <c r="AP78" s="122"/>
      <c r="AQ78" s="122"/>
      <c r="AR78" s="94"/>
      <c r="AS78" s="95"/>
    </row>
    <row r="79" spans="2:93" ht="12.75" customHeight="1" x14ac:dyDescent="0.2">
      <c r="B79" s="125"/>
      <c r="C79" s="97"/>
      <c r="D79" s="98"/>
      <c r="E79" s="98"/>
      <c r="F79" s="98"/>
      <c r="G79" s="98"/>
      <c r="H79" s="98"/>
      <c r="I79" s="98"/>
      <c r="J79" s="98"/>
      <c r="K79" s="98"/>
      <c r="L79" s="98"/>
      <c r="M79" s="98"/>
      <c r="N79" s="98"/>
      <c r="O79" s="98"/>
      <c r="P79" s="98"/>
      <c r="Q79" s="98"/>
      <c r="R79" s="98"/>
      <c r="S79" s="31"/>
      <c r="T79" s="122"/>
      <c r="U79" s="122"/>
      <c r="V79" s="122"/>
      <c r="W79" s="122"/>
      <c r="X79" s="31"/>
      <c r="Y79" s="122"/>
      <c r="Z79" s="122"/>
      <c r="AA79" s="122"/>
      <c r="AB79" s="122"/>
      <c r="AC79" s="31"/>
      <c r="AD79" s="122"/>
      <c r="AE79" s="122"/>
      <c r="AF79" s="122"/>
      <c r="AG79" s="122"/>
      <c r="AH79" s="31"/>
      <c r="AI79" s="122"/>
      <c r="AJ79" s="122"/>
      <c r="AK79" s="122"/>
      <c r="AL79" s="122"/>
      <c r="AM79" s="31"/>
      <c r="AN79" s="122"/>
      <c r="AO79" s="122"/>
      <c r="AP79" s="122"/>
      <c r="AQ79" s="122"/>
      <c r="AR79" s="94"/>
      <c r="AS79" s="95"/>
      <c r="BB79" s="15"/>
      <c r="BF79" s="17">
        <f>BA79+IF(D78&gt;0,1,0)</f>
        <v>0</v>
      </c>
      <c r="BG79" s="15"/>
      <c r="BJ79" s="1"/>
      <c r="BK79" s="17">
        <f>BF79+IF(I78&gt;0,1,0)</f>
        <v>0</v>
      </c>
      <c r="BL79" s="15"/>
      <c r="BM79" s="1"/>
      <c r="BN79" s="1"/>
      <c r="BO79" s="1"/>
      <c r="BP79" s="17">
        <f>BK79+IF(N78&gt;0,1,0)</f>
        <v>0</v>
      </c>
      <c r="BQ79" s="15"/>
      <c r="BR79" s="1"/>
      <c r="BS79" s="1"/>
      <c r="BT79" s="1"/>
      <c r="BU79" s="17">
        <f>BP79+IF(S78&gt;0,1,0)</f>
        <v>0</v>
      </c>
      <c r="BV79" s="15"/>
      <c r="BW79" s="1"/>
      <c r="BX79" s="1"/>
      <c r="BY79" s="1"/>
      <c r="BZ79" s="17">
        <f>BU79+IF(X78&gt;0,1,0)</f>
        <v>0</v>
      </c>
      <c r="CA79" s="15"/>
      <c r="CB79" s="1"/>
      <c r="CC79" s="1"/>
      <c r="CD79" s="1"/>
      <c r="CE79" s="17">
        <f>BZ79+IF(AC78&gt;0,1,0)</f>
        <v>0</v>
      </c>
      <c r="CF79" s="15"/>
      <c r="CG79" s="1"/>
      <c r="CH79" s="1"/>
      <c r="CI79" s="1"/>
      <c r="CJ79" s="17">
        <f>CE79+IF(AH78&gt;0,1,0)</f>
        <v>0</v>
      </c>
      <c r="CK79" s="15"/>
      <c r="CL79" s="1"/>
      <c r="CM79" s="1"/>
      <c r="CN79" s="1"/>
      <c r="CO79" s="17">
        <f>CJ79+IF(AM78&gt;0,1,0)</f>
        <v>0</v>
      </c>
    </row>
    <row r="80" spans="2:93" ht="12.75" customHeight="1" x14ac:dyDescent="0.2">
      <c r="B80" s="119" t="s">
        <v>85</v>
      </c>
      <c r="C80" s="120">
        <v>6</v>
      </c>
      <c r="D80" s="121"/>
      <c r="E80" s="121"/>
      <c r="F80" s="121"/>
      <c r="G80" s="121"/>
      <c r="H80" s="121"/>
      <c r="I80" s="121"/>
      <c r="J80" s="121"/>
      <c r="K80" s="121"/>
      <c r="L80" s="121"/>
      <c r="M80" s="121"/>
      <c r="N80" s="121"/>
      <c r="O80" s="121"/>
      <c r="P80" s="121"/>
      <c r="Q80" s="121"/>
      <c r="R80" s="121"/>
      <c r="S80" s="121"/>
      <c r="T80" s="121"/>
      <c r="U80" s="121"/>
      <c r="V80" s="121"/>
      <c r="W80" s="121"/>
      <c r="X80" s="22"/>
      <c r="Y80" s="116"/>
      <c r="Z80" s="116"/>
      <c r="AA80" s="116"/>
      <c r="AB80" s="116"/>
      <c r="AC80" s="22"/>
      <c r="AD80" s="116"/>
      <c r="AE80" s="116"/>
      <c r="AF80" s="116"/>
      <c r="AG80" s="116"/>
      <c r="AH80" s="22"/>
      <c r="AI80" s="116"/>
      <c r="AJ80" s="116"/>
      <c r="AK80" s="116"/>
      <c r="AL80" s="116"/>
      <c r="AM80" s="22"/>
      <c r="AN80" s="116"/>
      <c r="AO80" s="116"/>
      <c r="AP80" s="116"/>
      <c r="AQ80" s="116"/>
      <c r="AR80" s="117"/>
      <c r="AS80" s="118"/>
      <c r="BB80" s="15"/>
      <c r="BF80" s="17"/>
      <c r="BG80" s="15"/>
      <c r="BJ80" s="1"/>
      <c r="BK80" s="17"/>
      <c r="BL80" s="15"/>
      <c r="BM80" s="1"/>
      <c r="BN80" s="1"/>
      <c r="BO80" s="1"/>
      <c r="BP80" s="17"/>
      <c r="BQ80" s="15"/>
      <c r="BR80" s="1"/>
      <c r="BS80" s="1"/>
      <c r="BT80" s="1"/>
      <c r="BU80" s="17"/>
      <c r="BV80" s="15"/>
      <c r="BW80" s="1"/>
      <c r="BX80" s="1"/>
      <c r="BY80" s="1"/>
      <c r="BZ80" s="17"/>
      <c r="CA80" s="15"/>
      <c r="CB80" s="1"/>
      <c r="CC80" s="1"/>
      <c r="CD80" s="1"/>
      <c r="CE80" s="17"/>
      <c r="CF80" s="15"/>
      <c r="CG80" s="1"/>
      <c r="CH80" s="1"/>
      <c r="CI80" s="1"/>
      <c r="CJ80" s="17"/>
      <c r="CK80" s="15"/>
      <c r="CL80" s="1"/>
      <c r="CM80" s="1"/>
      <c r="CN80" s="1"/>
      <c r="CO80" s="17"/>
    </row>
    <row r="81" spans="2:93" ht="12.75" customHeight="1" x14ac:dyDescent="0.2">
      <c r="B81" s="119"/>
      <c r="C81" s="120"/>
      <c r="D81" s="121"/>
      <c r="E81" s="121"/>
      <c r="F81" s="121"/>
      <c r="G81" s="121"/>
      <c r="H81" s="121"/>
      <c r="I81" s="121"/>
      <c r="J81" s="121"/>
      <c r="K81" s="121"/>
      <c r="L81" s="121"/>
      <c r="M81" s="121"/>
      <c r="N81" s="121"/>
      <c r="O81" s="121"/>
      <c r="P81" s="121"/>
      <c r="Q81" s="121"/>
      <c r="R81" s="121"/>
      <c r="S81" s="121"/>
      <c r="T81" s="121"/>
      <c r="U81" s="121"/>
      <c r="V81" s="121"/>
      <c r="W81" s="121"/>
      <c r="X81" s="31"/>
      <c r="Y81" s="116"/>
      <c r="Z81" s="116"/>
      <c r="AA81" s="116"/>
      <c r="AB81" s="116"/>
      <c r="AC81" s="31"/>
      <c r="AD81" s="116"/>
      <c r="AE81" s="116"/>
      <c r="AF81" s="116"/>
      <c r="AG81" s="116"/>
      <c r="AH81" s="31"/>
      <c r="AI81" s="116"/>
      <c r="AJ81" s="116"/>
      <c r="AK81" s="116"/>
      <c r="AL81" s="116"/>
      <c r="AM81" s="31"/>
      <c r="AN81" s="116"/>
      <c r="AO81" s="116"/>
      <c r="AP81" s="116"/>
      <c r="AQ81" s="116"/>
      <c r="AR81" s="117"/>
      <c r="AS81" s="118"/>
      <c r="BB81" s="15"/>
      <c r="BF81" s="17">
        <f>BA81+IF(D80&gt;0,1,0)</f>
        <v>0</v>
      </c>
      <c r="BG81" s="15"/>
      <c r="BJ81" s="1"/>
      <c r="BK81" s="17">
        <f>BF81+IF(I80&gt;0,1,0)</f>
        <v>0</v>
      </c>
      <c r="BL81" s="15"/>
      <c r="BM81" s="1"/>
      <c r="BN81" s="1"/>
      <c r="BO81" s="1"/>
      <c r="BP81" s="17">
        <f>BK81+IF(N80&gt;0,1,0)</f>
        <v>0</v>
      </c>
      <c r="BQ81" s="15"/>
      <c r="BR81" s="1"/>
      <c r="BS81" s="1"/>
      <c r="BT81" s="1"/>
      <c r="BU81" s="17">
        <f>BP81+IF(S80&gt;0,1,0)</f>
        <v>0</v>
      </c>
      <c r="BV81" s="15"/>
      <c r="BW81" s="1"/>
      <c r="BX81" s="1"/>
      <c r="BY81" s="1"/>
      <c r="BZ81" s="17">
        <f>BU81+IF(X80&gt;0,1,0)</f>
        <v>0</v>
      </c>
      <c r="CA81" s="15"/>
      <c r="CB81" s="1"/>
      <c r="CC81" s="1"/>
      <c r="CD81" s="1"/>
      <c r="CE81" s="17">
        <f>BZ81+IF(AC80&gt;0,1,0)</f>
        <v>0</v>
      </c>
      <c r="CF81" s="15"/>
      <c r="CG81" s="1"/>
      <c r="CH81" s="1"/>
      <c r="CI81" s="1"/>
      <c r="CJ81" s="17">
        <f>CE81+IF(AH80&gt;0,1,0)</f>
        <v>0</v>
      </c>
      <c r="CK81" s="15"/>
      <c r="CL81" s="1"/>
      <c r="CM81" s="1"/>
      <c r="CN81" s="1"/>
      <c r="CO81" s="17">
        <f>CJ81+IF(AM80&gt;0,1,0)</f>
        <v>0</v>
      </c>
    </row>
    <row r="82" spans="2:93" ht="12.75" customHeight="1" x14ac:dyDescent="0.2">
      <c r="B82" s="79" t="s">
        <v>86</v>
      </c>
      <c r="C82" s="79"/>
      <c r="D82" s="80">
        <f>SUM(D66:D81)</f>
        <v>0</v>
      </c>
      <c r="E82" s="80"/>
      <c r="F82" s="80"/>
      <c r="G82" s="80"/>
      <c r="H82" s="80"/>
      <c r="I82" s="80">
        <f>SUM(I66:I81)</f>
        <v>0</v>
      </c>
      <c r="J82" s="80"/>
      <c r="K82" s="80"/>
      <c r="L82" s="80"/>
      <c r="M82" s="80"/>
      <c r="N82" s="80">
        <f>SUM(N66:N81)</f>
        <v>0</v>
      </c>
      <c r="O82" s="80"/>
      <c r="P82" s="80"/>
      <c r="Q82" s="80"/>
      <c r="R82" s="80"/>
      <c r="S82" s="80">
        <f>SUM(S66:S81)</f>
        <v>0</v>
      </c>
      <c r="T82" s="80"/>
      <c r="U82" s="80"/>
      <c r="V82" s="80"/>
      <c r="W82" s="80"/>
      <c r="X82" s="80">
        <f>SUM(X66:X81)</f>
        <v>0</v>
      </c>
      <c r="Y82" s="80"/>
      <c r="Z82" s="80"/>
      <c r="AA82" s="80"/>
      <c r="AB82" s="80"/>
      <c r="AC82" s="80">
        <f>SUM(AC66:AC81)</f>
        <v>0</v>
      </c>
      <c r="AD82" s="80"/>
      <c r="AE82" s="80"/>
      <c r="AF82" s="80"/>
      <c r="AG82" s="80"/>
      <c r="AH82" s="80">
        <f>SUM(AH66:AH81)</f>
        <v>0</v>
      </c>
      <c r="AI82" s="80"/>
      <c r="AJ82" s="80"/>
      <c r="AK82" s="80"/>
      <c r="AL82" s="80"/>
      <c r="AM82" s="80">
        <f>SUM(AM66:AM81)</f>
        <v>0</v>
      </c>
      <c r="AN82" s="80"/>
      <c r="AO82" s="80"/>
      <c r="AP82" s="80"/>
      <c r="AQ82" s="80"/>
      <c r="AR82" s="27"/>
      <c r="AS82" s="28"/>
      <c r="AV82" s="29"/>
      <c r="BB82" s="15">
        <f>IF(D82&gt;ROUND((D$4+0.9)/2,0),1,0)</f>
        <v>0</v>
      </c>
      <c r="BC82" s="16"/>
      <c r="BD82" s="16"/>
      <c r="BE82" s="16"/>
      <c r="BF82" s="17"/>
      <c r="BG82" s="15">
        <f>IF(I82&gt;ROUND((I$4+0.9)/2,0),1,0)</f>
        <v>0</v>
      </c>
      <c r="BH82" s="16"/>
      <c r="BI82" s="16"/>
      <c r="BJ82" s="16"/>
      <c r="BK82" s="17"/>
      <c r="BL82" s="15">
        <f>IF(N82&gt;ROUND((N$4+0.9)/2,0),1,0)</f>
        <v>0</v>
      </c>
      <c r="BM82" s="16"/>
      <c r="BN82" s="16"/>
      <c r="BO82" s="16"/>
      <c r="BP82" s="17"/>
      <c r="BQ82" s="15">
        <f>IF(S82&gt;ROUND((S$4+0.9)/2,0),1,0)</f>
        <v>0</v>
      </c>
      <c r="BR82" s="16"/>
      <c r="BS82" s="16"/>
      <c r="BT82" s="16"/>
      <c r="BU82" s="17"/>
      <c r="BV82" s="15">
        <f>IF(X82&gt;ROUND((X$4+0.9)/2,0),1,0)</f>
        <v>0</v>
      </c>
      <c r="BW82" s="16"/>
      <c r="BX82" s="16"/>
      <c r="BY82" s="16"/>
      <c r="BZ82" s="17"/>
      <c r="CA82" s="15">
        <f>IF(AC82&gt;ROUND((AC$4+0.9)/2,0),1,0)</f>
        <v>0</v>
      </c>
      <c r="CB82" s="16"/>
      <c r="CC82" s="16"/>
      <c r="CD82" s="16"/>
      <c r="CE82" s="17"/>
      <c r="CF82" s="15">
        <f>IF(AH82&gt;ROUND((AH$4+0.9)/2,0),1,0)</f>
        <v>0</v>
      </c>
      <c r="CG82" s="16"/>
      <c r="CH82" s="16"/>
      <c r="CI82" s="16"/>
      <c r="CJ82" s="17"/>
      <c r="CK82" s="15">
        <f>IF(AM82&gt;ROUND((AM$4+0.9)/2,0),1,0)</f>
        <v>0</v>
      </c>
      <c r="CL82" s="16"/>
      <c r="CM82" s="16"/>
      <c r="CN82" s="16"/>
      <c r="CO82" s="17"/>
    </row>
    <row r="83" spans="2:93" ht="12.75" customHeight="1" x14ac:dyDescent="0.2">
      <c r="B83" s="114" t="s">
        <v>87</v>
      </c>
      <c r="C83" s="115"/>
      <c r="D83" s="14"/>
      <c r="E83" s="111" t="str">
        <f>IF(AND(D83+BB83&gt;0,H84&gt;0),VLOOKUP(BB84+BC84+E84+H84,IntelligenceResultsInfo,VLOOKUP($B83,IntelligenceResultsProjectInfo,2,0)),"")</f>
        <v/>
      </c>
      <c r="F83" s="111"/>
      <c r="G83" s="111"/>
      <c r="H83" s="111"/>
      <c r="I83" s="14"/>
      <c r="J83" s="111" t="str">
        <f>IF(AND(I83+BG83&gt;0,M84&gt;0),VLOOKUP(BG84+BH84+J84+M84,IntelligenceResultsInfo,VLOOKUP($B83,IntelligenceResultsProjectInfo,2,0)),"")</f>
        <v/>
      </c>
      <c r="K83" s="111"/>
      <c r="L83" s="111"/>
      <c r="M83" s="111"/>
      <c r="N83" s="14"/>
      <c r="O83" s="111" t="str">
        <f>IF(AND(N83+BL83&gt;0,R84&gt;0),VLOOKUP(BL84+BM84+O84+R84,IntelligenceResultsInfo,VLOOKUP($B83,IntelligenceResultsProjectInfo,2,0)),"")</f>
        <v/>
      </c>
      <c r="P83" s="111"/>
      <c r="Q83" s="111"/>
      <c r="R83" s="111"/>
      <c r="S83" s="14"/>
      <c r="T83" s="111" t="str">
        <f>IF(AND(S83+BQ83&gt;0,W84&gt;0),VLOOKUP(BQ84+BR84+T84+W84,IntelligenceResultsInfo,VLOOKUP($B83,IntelligenceResultsProjectInfo,2,0)),"")</f>
        <v/>
      </c>
      <c r="U83" s="111"/>
      <c r="V83" s="111"/>
      <c r="W83" s="111"/>
      <c r="X83" s="14"/>
      <c r="Y83" s="111" t="str">
        <f>IF(AND(X83+BV83&gt;0,AB84&gt;0),VLOOKUP(BV84+BW84+Y84+AB84,IntelligenceResultsInfo,VLOOKUP($B83,IntelligenceResultsProjectInfo,2,0)),"")</f>
        <v/>
      </c>
      <c r="Z83" s="111"/>
      <c r="AA83" s="111"/>
      <c r="AB83" s="111"/>
      <c r="AC83" s="14"/>
      <c r="AD83" s="111" t="str">
        <f>IF(AND(AC83+CA83&gt;0,AG84&gt;0),VLOOKUP(CA84+CB84+AD84+AG84,IntelligenceResultsInfo,VLOOKUP($B83,IntelligenceResultsProjectInfo,2,0)),"")</f>
        <v/>
      </c>
      <c r="AE83" s="111"/>
      <c r="AF83" s="111"/>
      <c r="AG83" s="111"/>
      <c r="AH83" s="14"/>
      <c r="AI83" s="111" t="str">
        <f>IF(AND(AH83+CF83&gt;0,AL84&gt;0),VLOOKUP(CF84+CG84+AI84+AL84,IntelligenceResultsInfo,VLOOKUP($B83,IntelligenceResultsProjectInfo,2,0)),"")</f>
        <v/>
      </c>
      <c r="AJ83" s="111"/>
      <c r="AK83" s="111"/>
      <c r="AL83" s="111"/>
      <c r="AM83" s="14"/>
      <c r="AN83" s="111" t="str">
        <f>IF(AND(AM83+CK83&gt;0,AQ84&gt;0),VLOOKUP(CK84+CL84+AN84+AQ84,IntelligenceResultsInfo,VLOOKUP($B83,IntelligenceResultsProjectInfo,2,0)),"")</f>
        <v/>
      </c>
      <c r="AO83" s="111"/>
      <c r="AP83" s="111"/>
      <c r="AQ83" s="111"/>
      <c r="AR83" s="94" t="s">
        <v>12</v>
      </c>
      <c r="AS83" s="112"/>
      <c r="BB83" s="15">
        <f>IF(AX83&lt;0,AW84,0)</f>
        <v>0</v>
      </c>
      <c r="BC83" s="16">
        <f>IF(F84&lt;&gt;"",VLOOKUP(F84,TurnInfo,2,0),-1)</f>
        <v>-1</v>
      </c>
      <c r="BD83" s="16">
        <f>IF(AND(UPPER(LEFT(E83,1))="B",F84&lt;&gt;""),VLOOKUP(F84,TurnInfo,2,0),-1)</f>
        <v>-1</v>
      </c>
      <c r="BE83" s="16">
        <f>IF(ISERR(FIND("[",E83)),-1,FIND("[",E83))</f>
        <v>-1</v>
      </c>
      <c r="BF83" s="17">
        <f>IF(E83&lt;&gt;"",IF(AND(LEFT(E83,2)&lt;&gt;"--",LEFT(E83,1)&lt;&gt;"["),IF(LEFT(E83,2)="-2",2,1),0),0)</f>
        <v>0</v>
      </c>
      <c r="BG83" s="15">
        <f>IF(BC83&lt;0,BB83+D83+D84,0)</f>
        <v>0</v>
      </c>
      <c r="BH83" s="16">
        <f>IF(K84&lt;&gt;"",VLOOKUP(K84,TurnInfo,2,0),-1)</f>
        <v>-1</v>
      </c>
      <c r="BI83" s="16">
        <f>IF(AND(UPPER(LEFT(J83,1))="B",K84&lt;&gt;""),VLOOKUP(K84,TurnInfo,2,0),-1)</f>
        <v>-1</v>
      </c>
      <c r="BJ83" s="16">
        <f>IF(ISERR(FIND("[",J83)),-1,FIND("[",J83))</f>
        <v>-1</v>
      </c>
      <c r="BK83" s="17">
        <f>IF(J83&lt;&gt;"",IF(AND(LEFT(J83,2)&lt;&gt;"--",LEFT(J83,1)&lt;&gt;"["),IF(LEFT(J83,2)="-2",2,1),0),0)</f>
        <v>0</v>
      </c>
      <c r="BL83" s="15">
        <f>IF(BH83&lt;0,BG83+I83+I84,0)</f>
        <v>0</v>
      </c>
      <c r="BM83" s="16">
        <f>IF(P84&lt;&gt;"",VLOOKUP(P84,TurnInfo,2,0),-1)</f>
        <v>-1</v>
      </c>
      <c r="BN83" s="16">
        <f>IF(AND(UPPER(LEFT(O83,1))="B",P84&lt;&gt;""),VLOOKUP(P84,TurnInfo,2,0),-1)</f>
        <v>-1</v>
      </c>
      <c r="BO83" s="16">
        <f>IF(ISERR(FIND("[",O83)),-1,FIND("[",O83))</f>
        <v>-1</v>
      </c>
      <c r="BP83" s="17">
        <f>IF(O83&lt;&gt;"",IF(AND(LEFT(O83,2)&lt;&gt;"--",LEFT(O83,1)&lt;&gt;"["),IF(LEFT(O83,2)="-2",2,1),0),0)</f>
        <v>0</v>
      </c>
      <c r="BQ83" s="15">
        <f>IF(BM83&lt;0,BL83+N83+N84,0)</f>
        <v>0</v>
      </c>
      <c r="BR83" s="16">
        <f>IF(U84&lt;&gt;"",VLOOKUP(U84,TurnInfo,2,0),-1)</f>
        <v>-1</v>
      </c>
      <c r="BS83" s="16">
        <f>IF(AND(UPPER(LEFT(T83,1))="B",U84&lt;&gt;""),VLOOKUP(U84,TurnInfo,2,0),-1)</f>
        <v>-1</v>
      </c>
      <c r="BT83" s="16">
        <f>IF(ISERR(FIND("[",T83)),-1,FIND("[",T83))</f>
        <v>-1</v>
      </c>
      <c r="BU83" s="17">
        <f>IF(T83&lt;&gt;"",IF(AND(LEFT(T83,2)&lt;&gt;"--",LEFT(T83,1)&lt;&gt;"["),IF(LEFT(T83,2)="-2",2,1),0),0)</f>
        <v>0</v>
      </c>
      <c r="BV83" s="15">
        <f>IF(BR83&lt;0,BQ83+S83+S84,0)</f>
        <v>0</v>
      </c>
      <c r="BW83" s="16">
        <f>IF(Z84&lt;&gt;"",VLOOKUP(Z84,TurnInfo,2,0),-1)</f>
        <v>-1</v>
      </c>
      <c r="BX83" s="16">
        <f>IF(AND(UPPER(LEFT(Y83,1))="B",Z84&lt;&gt;""),VLOOKUP(Z84,TurnInfo,2,0),-1)</f>
        <v>-1</v>
      </c>
      <c r="BY83" s="16">
        <f>IF(ISERR(FIND("[",Y83)),-1,FIND("[",Y83))</f>
        <v>-1</v>
      </c>
      <c r="BZ83" s="17">
        <f>IF(Y83&lt;&gt;"",IF(AND(LEFT(Y83,2)&lt;&gt;"--",LEFT(Y83,1)&lt;&gt;"["),IF(LEFT(Y83,2)="-2",2,1),0),0)</f>
        <v>0</v>
      </c>
      <c r="CA83" s="15">
        <f>IF(BW83&lt;0,BV83+X83+X84,0)</f>
        <v>0</v>
      </c>
      <c r="CB83" s="16">
        <f>IF(AE84&lt;&gt;"",VLOOKUP(AE84,TurnInfo,2,0),-1)</f>
        <v>-1</v>
      </c>
      <c r="CC83" s="16">
        <f>IF(AND(UPPER(LEFT(AD83,1))="B",AE84&lt;&gt;""),VLOOKUP(AE84,TurnInfo,2,0),-1)</f>
        <v>-1</v>
      </c>
      <c r="CD83" s="16">
        <f>IF(ISERR(FIND("[",AD83)),-1,FIND("[",AD83))</f>
        <v>-1</v>
      </c>
      <c r="CE83" s="17">
        <f>IF(AD83&lt;&gt;"",IF(AND(LEFT(AD83,2)&lt;&gt;"--",LEFT(AD83,1)&lt;&gt;"["),IF(LEFT(AD83,2)="-2",2,1),0),0)</f>
        <v>0</v>
      </c>
      <c r="CF83" s="15">
        <f>IF(CB83&lt;0,CA83+AC83+AC84,0)</f>
        <v>0</v>
      </c>
      <c r="CG83" s="16">
        <f>IF(AJ84&lt;&gt;"",VLOOKUP(AJ84,TurnInfo,2,0),-1)</f>
        <v>-1</v>
      </c>
      <c r="CH83" s="16">
        <f>IF(AND(UPPER(LEFT(AI83,1))="B",AJ84&lt;&gt;""),VLOOKUP(AJ84,TurnInfo,2,0),-1)</f>
        <v>-1</v>
      </c>
      <c r="CI83" s="16">
        <f>IF(ISERR(FIND("[",AI83)),-1,FIND("[",AI83))</f>
        <v>-1</v>
      </c>
      <c r="CJ83" s="17">
        <f>IF(AI83&lt;&gt;"",IF(AND(LEFT(AI83,2)&lt;&gt;"--",LEFT(AI83,1)&lt;&gt;"["),IF(LEFT(AI83,2)="-2",2,1),0),0)</f>
        <v>0</v>
      </c>
      <c r="CK83" s="15">
        <f>IF(CG83&lt;0,CF83+AH83+AH84,0)</f>
        <v>0</v>
      </c>
      <c r="CL83" s="16">
        <f>IF(AO84&lt;&gt;"",VLOOKUP(AO84,TurnInfo,2,0),-1)</f>
        <v>-1</v>
      </c>
      <c r="CM83" s="16">
        <f>IF(AND(UPPER(LEFT(AN83,1))="B",AO84&lt;&gt;""),VLOOKUP(AO84,TurnInfo,2,0),-1)</f>
        <v>-1</v>
      </c>
      <c r="CN83" s="16">
        <f>IF(ISERR(FIND("[",AN83)),-1,FIND("[",AN83))</f>
        <v>-1</v>
      </c>
      <c r="CO83" s="17">
        <f>IF(AN83&lt;&gt;"",IF(AND(LEFT(AN83,2)&lt;&gt;"--",LEFT(AN83,1)&lt;&gt;"["),IF(LEFT(AN83,2)="-2",2,1),0),0)</f>
        <v>0</v>
      </c>
    </row>
    <row r="84" spans="2:93" ht="12.75" customHeight="1" x14ac:dyDescent="0.2">
      <c r="B84" s="114"/>
      <c r="C84" s="115"/>
      <c r="D84" s="19"/>
      <c r="E84" s="20"/>
      <c r="F84" s="113"/>
      <c r="G84" s="113"/>
      <c r="H84" s="21"/>
      <c r="I84" s="19"/>
      <c r="J84" s="20"/>
      <c r="K84" s="113"/>
      <c r="L84" s="113"/>
      <c r="M84" s="21"/>
      <c r="N84" s="19"/>
      <c r="O84" s="20"/>
      <c r="P84" s="113"/>
      <c r="Q84" s="113"/>
      <c r="R84" s="21"/>
      <c r="S84" s="19"/>
      <c r="T84" s="20"/>
      <c r="U84" s="113"/>
      <c r="V84" s="113"/>
      <c r="W84" s="21"/>
      <c r="X84" s="19"/>
      <c r="Y84" s="20"/>
      <c r="Z84" s="113"/>
      <c r="AA84" s="113"/>
      <c r="AB84" s="21"/>
      <c r="AC84" s="19"/>
      <c r="AD84" s="20"/>
      <c r="AE84" s="113"/>
      <c r="AF84" s="113"/>
      <c r="AG84" s="21"/>
      <c r="AH84" s="19"/>
      <c r="AI84" s="20"/>
      <c r="AJ84" s="113"/>
      <c r="AK84" s="113"/>
      <c r="AL84" s="21"/>
      <c r="AM84" s="19"/>
      <c r="AN84" s="20"/>
      <c r="AO84" s="113"/>
      <c r="AP84" s="113"/>
      <c r="AQ84" s="21"/>
      <c r="AR84" s="94"/>
      <c r="AS84" s="112"/>
      <c r="BB84" s="15">
        <f>D83+D84+BB83+AZ84</f>
        <v>0</v>
      </c>
      <c r="BC84" s="16"/>
      <c r="BD84" s="16">
        <f>IF(AY83&gt;0,1,0)+AY84</f>
        <v>0</v>
      </c>
      <c r="BE84" s="16">
        <f>IF(BC83&gt;0,IF(BE83&gt;0,VALUE(MID(E83,BE83+1,FIND("]",E83)-BE83-1)),0),AZ84)</f>
        <v>0</v>
      </c>
      <c r="BF84" s="17">
        <f>BA84+IF(D83&gt;0,1,0)</f>
        <v>0</v>
      </c>
      <c r="BG84" s="15">
        <f>I83+I84+BG83+BE84</f>
        <v>0</v>
      </c>
      <c r="BH84" s="16"/>
      <c r="BI84" s="16">
        <f>IF(BD83&gt;0,1,0)+BD84</f>
        <v>0</v>
      </c>
      <c r="BJ84" s="16">
        <f>IF(BH83&gt;0,IF(BJ83&gt;0,VALUE(MID(J83,BJ83+1,FIND("]",J83)-BJ83-1)),0),BE84)</f>
        <v>0</v>
      </c>
      <c r="BK84" s="17">
        <f>BF84+IF(I83&gt;0,1,0)</f>
        <v>0</v>
      </c>
      <c r="BL84" s="15">
        <f>N83+N84+BL83+BJ84</f>
        <v>0</v>
      </c>
      <c r="BM84" s="16"/>
      <c r="BN84" s="16">
        <f>IF(BI83&gt;0,1,0)+BI84</f>
        <v>0</v>
      </c>
      <c r="BO84" s="16">
        <f>IF(BM83&gt;0,IF(BO83&gt;0,VALUE(MID(O83,BO83+1,FIND("]",O83)-BO83-1)),0),BJ84)</f>
        <v>0</v>
      </c>
      <c r="BP84" s="17">
        <f>BK84+IF(N83&gt;0,1,0)</f>
        <v>0</v>
      </c>
      <c r="BQ84" s="15">
        <f>S83+S84+BQ83+BO84</f>
        <v>0</v>
      </c>
      <c r="BR84" s="16"/>
      <c r="BS84" s="16">
        <f>IF(BN83&gt;0,1,0)+BN84</f>
        <v>0</v>
      </c>
      <c r="BT84" s="16">
        <f>IF(BR83&gt;0,IF(BT83&gt;0,VALUE(MID(T83,BT83+1,FIND("]",T83)-BT83-1)),0),BO84)</f>
        <v>0</v>
      </c>
      <c r="BU84" s="17">
        <f>BP84+IF(S83&gt;0,1,0)</f>
        <v>0</v>
      </c>
      <c r="BV84" s="15">
        <f>X83+X84+BV83+BT84</f>
        <v>0</v>
      </c>
      <c r="BW84" s="16"/>
      <c r="BX84" s="16">
        <f>IF(BS83&gt;0,1,0)+BS84</f>
        <v>0</v>
      </c>
      <c r="BY84" s="16">
        <f>IF(BW83&gt;0,IF(BY83&gt;0,VALUE(MID(Y83,BY83+1,FIND("]",Y83)-BY83-1)),0),BT84)</f>
        <v>0</v>
      </c>
      <c r="BZ84" s="17">
        <f>BU84+IF(X83&gt;0,1,0)</f>
        <v>0</v>
      </c>
      <c r="CA84" s="15">
        <f>AC83+AC84+CA83+BY84</f>
        <v>0</v>
      </c>
      <c r="CB84" s="16"/>
      <c r="CC84" s="16">
        <f>IF(BX83&gt;0,1,0)+BX84</f>
        <v>0</v>
      </c>
      <c r="CD84" s="16">
        <f>IF(CB83&gt;0,IF(CD83&gt;0,VALUE(MID(AD83,CD83+1,FIND("]",AD83)-CD83-1)),0),BY84)</f>
        <v>0</v>
      </c>
      <c r="CE84" s="17">
        <f>BZ84+IF(AC83&gt;0,1,0)</f>
        <v>0</v>
      </c>
      <c r="CF84" s="15">
        <f>AH83+AH84+CF83+CD84</f>
        <v>0</v>
      </c>
      <c r="CG84" s="16"/>
      <c r="CH84" s="16">
        <f>IF(CC83&gt;0,1,0)+CC84</f>
        <v>0</v>
      </c>
      <c r="CI84" s="16">
        <f>IF(CG83&gt;0,IF(CI83&gt;0,VALUE(MID(AI83,CI83+1,FIND("]",AI83)-CI83-1)),0),CD84)</f>
        <v>0</v>
      </c>
      <c r="CJ84" s="17">
        <f>CE84+IF(AH83&gt;0,1,0)</f>
        <v>0</v>
      </c>
      <c r="CK84" s="15">
        <f>AM83+AM84+CK83+CI84</f>
        <v>0</v>
      </c>
      <c r="CL84" s="16"/>
      <c r="CM84" s="16">
        <f>IF(CH83&gt;0,1,0)+CH84</f>
        <v>0</v>
      </c>
      <c r="CN84" s="16">
        <f>IF(CL83&gt;0,IF(CN83&gt;0,VALUE(MID(AN83,CN83+1,FIND("]",AN83)-CN83-1)),0),CI84)</f>
        <v>0</v>
      </c>
      <c r="CO84" s="17">
        <f>CJ84+IF(AM83&gt;0,1,0)</f>
        <v>0</v>
      </c>
    </row>
    <row r="85" spans="2:93" ht="12.75" customHeight="1" x14ac:dyDescent="0.2">
      <c r="B85" s="90" t="s">
        <v>88</v>
      </c>
      <c r="C85" s="110"/>
      <c r="D85" s="22"/>
      <c r="E85" s="99" t="str">
        <f>IF(AND(D85+BB85&gt;0,H86&gt;0),VLOOKUP(BB86+BC86+E86+H86,IntelligenceResultsInfo,VLOOKUP($B85,IntelligenceResultsProjectInfo,2,0)),"")</f>
        <v/>
      </c>
      <c r="F85" s="99"/>
      <c r="G85" s="99"/>
      <c r="H85" s="99"/>
      <c r="I85" s="22"/>
      <c r="J85" s="99" t="str">
        <f>IF(AND(I85+BG85&gt;0,M86&gt;0),VLOOKUP(BG86+BH86+J86+M86,IntelligenceResultsInfo,VLOOKUP($B85,IntelligenceResultsProjectInfo,2,0)),"")</f>
        <v/>
      </c>
      <c r="K85" s="99"/>
      <c r="L85" s="99"/>
      <c r="M85" s="99"/>
      <c r="N85" s="22"/>
      <c r="O85" s="99" t="str">
        <f>IF(AND(N85+BL85&gt;0,R86&gt;0),VLOOKUP(BL86+BM86+O86+R86,IntelligenceResultsInfo,VLOOKUP($B85,IntelligenceResultsProjectInfo,2,0)),"")</f>
        <v/>
      </c>
      <c r="P85" s="99"/>
      <c r="Q85" s="99"/>
      <c r="R85" s="99"/>
      <c r="S85" s="22"/>
      <c r="T85" s="99" t="str">
        <f>IF(AND(S85+BQ85&gt;0,W86&gt;0),VLOOKUP(BQ86+BR86+T86+W86,IntelligenceResultsInfo,VLOOKUP($B85,IntelligenceResultsProjectInfo,2,0)),"")</f>
        <v/>
      </c>
      <c r="U85" s="99"/>
      <c r="V85" s="99"/>
      <c r="W85" s="99"/>
      <c r="X85" s="22"/>
      <c r="Y85" s="99" t="str">
        <f>IF(AND(X85+BV85&gt;0,AB86&gt;0),VLOOKUP(BV86+BW86+Y86+AB86,IntelligenceResultsInfo,VLOOKUP($B85,IntelligenceResultsProjectInfo,2,0)),"")</f>
        <v/>
      </c>
      <c r="Z85" s="99"/>
      <c r="AA85" s="99"/>
      <c r="AB85" s="99"/>
      <c r="AC85" s="22"/>
      <c r="AD85" s="99" t="str">
        <f>IF(AND(AC85+CA85&gt;0,AG86&gt;0),VLOOKUP(CA86+CB86+AD86+AG86,IntelligenceResultsInfo,VLOOKUP($B85,IntelligenceResultsProjectInfo,2,0)),"")</f>
        <v/>
      </c>
      <c r="AE85" s="99"/>
      <c r="AF85" s="99"/>
      <c r="AG85" s="99"/>
      <c r="AH85" s="22"/>
      <c r="AI85" s="99" t="str">
        <f>IF(AND(AH85+CF85&gt;0,AL86&gt;0),VLOOKUP(CF86+CG86+AI86+AL86,IntelligenceResultsInfo,VLOOKUP($B85,IntelligenceResultsProjectInfo,2,0)),"")</f>
        <v/>
      </c>
      <c r="AJ85" s="99"/>
      <c r="AK85" s="99"/>
      <c r="AL85" s="99"/>
      <c r="AM85" s="22"/>
      <c r="AN85" s="99" t="str">
        <f>IF(AND(AM85+CK85&gt;0,AQ86&gt;0),VLOOKUP(CK86+CL86+AN86+AQ86,IntelligenceResultsInfo,VLOOKUP($B85,IntelligenceResultsProjectInfo,2,0)),"")</f>
        <v/>
      </c>
      <c r="AO85" s="99"/>
      <c r="AP85" s="99"/>
      <c r="AQ85" s="99"/>
      <c r="AR85" s="88" t="s">
        <v>89</v>
      </c>
      <c r="AS85" s="109"/>
      <c r="BB85" s="15">
        <f>IF(AX85&lt;0,AW86,0)</f>
        <v>0</v>
      </c>
      <c r="BC85" s="16">
        <f>IF(F86&lt;&gt;"",VLOOKUP(F86,TurnInfo,2,0),-1)</f>
        <v>-1</v>
      </c>
      <c r="BD85" s="16">
        <f>IF($AV85&gt;=1,-1*AY86+IF($AV85&gt;=2,AY$69+IF(AND(BC$68&gt;0,BC$68&lt;BC85),1,0),0),0)</f>
        <v>0</v>
      </c>
      <c r="BE85" s="16">
        <f>IF(ISERR(FIND("[",E85)),-1,FIND("[",E85))</f>
        <v>-1</v>
      </c>
      <c r="BF85" s="17">
        <f>IF(E85&lt;&gt;"",IF(AND(LEFT(E85,2)&lt;&gt;"--",LEFT(E85,1)&lt;&gt;"["),IF(LEFT(E85,2)="-2",2,1),0),0)</f>
        <v>0</v>
      </c>
      <c r="BG85" s="15">
        <f>IF(BC85&lt;0,BB85+D85+D86,0)</f>
        <v>0</v>
      </c>
      <c r="BH85" s="16">
        <f>IF(K86&lt;&gt;"",VLOOKUP(K86,TurnInfo,2,0),-1)</f>
        <v>-1</v>
      </c>
      <c r="BI85" s="16">
        <f>IF($AV85&gt;=1,-1*BD86+IF($AV85&gt;=2,BD$69+IF(AND(BH$68&gt;0,BH$68&lt;BH85),1,0),0),0)</f>
        <v>0</v>
      </c>
      <c r="BJ85" s="16">
        <f>IF(ISERR(FIND("[",J85)),-1,FIND("[",J85))</f>
        <v>-1</v>
      </c>
      <c r="BK85" s="17">
        <f>IF(J85&lt;&gt;"",IF(AND(LEFT(J85,2)&lt;&gt;"--",LEFT(J85,1)&lt;&gt;"["),IF(LEFT(J85,2)="-2",2,1),0),0)</f>
        <v>0</v>
      </c>
      <c r="BL85" s="15">
        <f>IF(BH85&lt;0,BG85+I85+I86,0)</f>
        <v>0</v>
      </c>
      <c r="BM85" s="16">
        <f>IF(P86&lt;&gt;"",VLOOKUP(P86,TurnInfo,2,0),-1)</f>
        <v>-1</v>
      </c>
      <c r="BN85" s="16">
        <f>IF($AV85&gt;=1,-1*BI86+IF($AV85&gt;=2,BI$69+IF(AND(BM$68&gt;0,BM$68&lt;BM85),1,0),0),0)</f>
        <v>0</v>
      </c>
      <c r="BO85" s="16">
        <f>IF(ISERR(FIND("[",O85)),-1,FIND("[",O85))</f>
        <v>-1</v>
      </c>
      <c r="BP85" s="17">
        <f>IF(O85&lt;&gt;"",IF(AND(LEFT(O85,2)&lt;&gt;"--",LEFT(O85,1)&lt;&gt;"["),IF(LEFT(O85,2)="-2",2,1),0),0)</f>
        <v>0</v>
      </c>
      <c r="BQ85" s="15">
        <f>IF(BM85&lt;0,BL85+N85+N86,0)</f>
        <v>0</v>
      </c>
      <c r="BR85" s="16">
        <f>IF(U86&lt;&gt;"",VLOOKUP(U86,TurnInfo,2,0),-1)</f>
        <v>-1</v>
      </c>
      <c r="BS85" s="16">
        <f>IF($AV85&gt;=1,-1*BN86+IF($AV85&gt;=2,BN$69+IF(AND(BR$68&gt;0,BR$68&lt;BR85),1,0),0),0)</f>
        <v>0</v>
      </c>
      <c r="BT85" s="16">
        <f>IF(ISERR(FIND("[",T85)),-1,FIND("[",T85))</f>
        <v>-1</v>
      </c>
      <c r="BU85" s="17">
        <f>IF(T85&lt;&gt;"",IF(AND(LEFT(T85,2)&lt;&gt;"--",LEFT(T85,1)&lt;&gt;"["),IF(LEFT(T85,2)="-2",2,1),0),0)</f>
        <v>0</v>
      </c>
      <c r="BV85" s="15">
        <f>IF(BR85&lt;0,BQ85+S85+S86,0)</f>
        <v>0</v>
      </c>
      <c r="BW85" s="16">
        <f>IF(Z86&lt;&gt;"",VLOOKUP(Z86,TurnInfo,2,0),-1)</f>
        <v>-1</v>
      </c>
      <c r="BX85" s="16">
        <f>IF($AV85&gt;=1,-1*BS86+IF($AV85&gt;=2,BS$69+IF(AND(BW$68&gt;0,BW$68&lt;BW85),1,0),0),0)</f>
        <v>0</v>
      </c>
      <c r="BY85" s="16">
        <f>IF(ISERR(FIND("[",Y85)),-1,FIND("[",Y85))</f>
        <v>-1</v>
      </c>
      <c r="BZ85" s="17">
        <f>IF(Y85&lt;&gt;"",IF(AND(LEFT(Y85,2)&lt;&gt;"--",LEFT(Y85,1)&lt;&gt;"["),IF(LEFT(Y85,2)="-2",2,1),0),0)</f>
        <v>0</v>
      </c>
      <c r="CA85" s="15">
        <f>IF(BW85&lt;0,BV85+X85+X86,0)</f>
        <v>0</v>
      </c>
      <c r="CB85" s="16">
        <f>IF(AE86&lt;&gt;"",VLOOKUP(AE86,TurnInfo,2,0),-1)</f>
        <v>-1</v>
      </c>
      <c r="CC85" s="16">
        <f>IF($AV85&gt;=1,-1*BX86+IF($AV85&gt;=2,BX$69+IF(AND(CB$68&gt;0,CB$68&lt;CB85),1,0),0),0)</f>
        <v>0</v>
      </c>
      <c r="CD85" s="16">
        <f>IF(ISERR(FIND("[",AD85)),-1,FIND("[",AD85))</f>
        <v>-1</v>
      </c>
      <c r="CE85" s="17">
        <f>IF(AD85&lt;&gt;"",IF(AND(LEFT(AD85,2)&lt;&gt;"--",LEFT(AD85,1)&lt;&gt;"["),IF(LEFT(AD85,2)="-2",2,1),0),0)</f>
        <v>0</v>
      </c>
      <c r="CF85" s="15">
        <f>IF(CB85&lt;0,CA85+AC85+AC86,0)</f>
        <v>0</v>
      </c>
      <c r="CG85" s="16">
        <f>IF(AJ86&lt;&gt;"",VLOOKUP(AJ86,TurnInfo,2,0),-1)</f>
        <v>-1</v>
      </c>
      <c r="CH85" s="16">
        <f>IF($AV85&gt;=1,-1*CC86+IF($AV85&gt;=2,CC$69+IF(AND(CG$68&gt;0,CG$68&lt;CG85),1,0),0),0)</f>
        <v>0</v>
      </c>
      <c r="CI85" s="16">
        <f>IF(ISERR(FIND("[",AI85)),-1,FIND("[",AI85))</f>
        <v>-1</v>
      </c>
      <c r="CJ85" s="17">
        <f>IF(AI85&lt;&gt;"",IF(AND(LEFT(AI85,2)&lt;&gt;"--",LEFT(AI85,1)&lt;&gt;"["),IF(LEFT(AI85,2)="-2",2,1),0),0)</f>
        <v>0</v>
      </c>
      <c r="CK85" s="15">
        <f>IF(CG85&lt;0,CF85+AH85+AH86,0)</f>
        <v>0</v>
      </c>
      <c r="CL85" s="16">
        <f>IF(AO86&lt;&gt;"",VLOOKUP(AO86,TurnInfo,2,0),-1)</f>
        <v>-1</v>
      </c>
      <c r="CM85" s="16">
        <f>IF($AV85&gt;=1,-1*CH86+IF($AV85&gt;=2,CH$69+IF(AND(CL$68&gt;0,CL$68&lt;CL85),1,0),0),0)</f>
        <v>0</v>
      </c>
      <c r="CN85" s="16">
        <f>IF(ISERR(FIND("[",AN85)),-1,FIND("[",AN85))</f>
        <v>-1</v>
      </c>
      <c r="CO85" s="17">
        <f>IF(AN85&lt;&gt;"",IF(AND(LEFT(AN85,2)&lt;&gt;"--",LEFT(AN85,1)&lt;&gt;"["),IF(LEFT(AN85,2)="-2",2,1),0),0)</f>
        <v>0</v>
      </c>
    </row>
    <row r="86" spans="2:93" ht="12.75" customHeight="1" x14ac:dyDescent="0.2">
      <c r="B86" s="90"/>
      <c r="C86" s="110"/>
      <c r="D86" s="23"/>
      <c r="E86" s="24">
        <f>IF(D85+BB85&gt;0,BD85,0)</f>
        <v>0</v>
      </c>
      <c r="F86" s="102"/>
      <c r="G86" s="102"/>
      <c r="H86" s="25"/>
      <c r="I86" s="23"/>
      <c r="J86" s="24">
        <f>IF(I85+BG85&gt;0,BI85,0)</f>
        <v>0</v>
      </c>
      <c r="K86" s="102"/>
      <c r="L86" s="102"/>
      <c r="M86" s="25"/>
      <c r="N86" s="23"/>
      <c r="O86" s="24">
        <f>IF(N85+BL85&gt;0,BN85,0)</f>
        <v>0</v>
      </c>
      <c r="P86" s="102"/>
      <c r="Q86" s="102"/>
      <c r="R86" s="25"/>
      <c r="S86" s="23"/>
      <c r="T86" s="24">
        <f>IF(S85+BQ85&gt;0,BS85,0)</f>
        <v>0</v>
      </c>
      <c r="U86" s="102"/>
      <c r="V86" s="102"/>
      <c r="W86" s="25"/>
      <c r="X86" s="23"/>
      <c r="Y86" s="24">
        <f>IF(X85+BV85&gt;0,BX85,0)</f>
        <v>0</v>
      </c>
      <c r="Z86" s="102"/>
      <c r="AA86" s="102"/>
      <c r="AB86" s="25"/>
      <c r="AC86" s="23"/>
      <c r="AD86" s="24">
        <f>IF(AC85+CA85&gt;0,CC85,0)</f>
        <v>0</v>
      </c>
      <c r="AE86" s="102"/>
      <c r="AF86" s="102"/>
      <c r="AG86" s="25"/>
      <c r="AH86" s="23"/>
      <c r="AI86" s="24">
        <f>IF(AH85+CF85&gt;0,CH85,0)</f>
        <v>0</v>
      </c>
      <c r="AJ86" s="102"/>
      <c r="AK86" s="102"/>
      <c r="AL86" s="25"/>
      <c r="AM86" s="23"/>
      <c r="AN86" s="24">
        <f>IF(AM85+CK85&gt;0,CM85,0)</f>
        <v>0</v>
      </c>
      <c r="AO86" s="102"/>
      <c r="AP86" s="102"/>
      <c r="AQ86" s="25"/>
      <c r="AR86" s="88"/>
      <c r="AS86" s="109"/>
      <c r="BB86" s="15">
        <f>D85+D86+BB85+AZ86</f>
        <v>0</v>
      </c>
      <c r="BC86" s="16">
        <f>IF(AND(BD$83&gt;0,BD$83&lt;BC85),1,0)+BD$84</f>
        <v>0</v>
      </c>
      <c r="BD86" s="16">
        <f>AY86+BF85</f>
        <v>0</v>
      </c>
      <c r="BE86" s="16">
        <f>IF(BC85&gt;0,IF(BE85&gt;0,VALUE(MID(E85,BE85+1,FIND("]",E85)-BE85-1)),0),AZ86)</f>
        <v>0</v>
      </c>
      <c r="BF86" s="17">
        <f>BA86+IF(D85&gt;0,1,0)</f>
        <v>0</v>
      </c>
      <c r="BG86" s="15">
        <f>I85+I86+BG85+BE86</f>
        <v>0</v>
      </c>
      <c r="BH86" s="16">
        <f>IF(AND(BI$83&gt;0,BI$83&lt;BH85),1,0)+BI$84</f>
        <v>0</v>
      </c>
      <c r="BI86" s="16">
        <f>BD86+BK85</f>
        <v>0</v>
      </c>
      <c r="BJ86" s="16">
        <f>IF(BH85&gt;0,IF(BJ85&gt;0,VALUE(MID(J85,BJ85+1,FIND("]",J85)-BJ85-1)),0),BE86)</f>
        <v>0</v>
      </c>
      <c r="BK86" s="17">
        <f>BF86+IF(I85&gt;0,1,0)</f>
        <v>0</v>
      </c>
      <c r="BL86" s="15">
        <f>N85+N86+BL85+BJ86</f>
        <v>0</v>
      </c>
      <c r="BM86" s="16">
        <f>IF(AND(BN$83&gt;0,BN$83&lt;BM85),1,0)+BN$84</f>
        <v>0</v>
      </c>
      <c r="BN86" s="16">
        <f>BI86+BP85</f>
        <v>0</v>
      </c>
      <c r="BO86" s="16">
        <f>IF(BM85&gt;0,IF(BO85&gt;0,VALUE(MID(O85,BO85+1,FIND("]",O85)-BO85-1)),0),BJ86)</f>
        <v>0</v>
      </c>
      <c r="BP86" s="17">
        <f>BK86+IF(N85&gt;0,1,0)</f>
        <v>0</v>
      </c>
      <c r="BQ86" s="15">
        <f>S85+S86+BQ85+BO86</f>
        <v>0</v>
      </c>
      <c r="BR86" s="16">
        <f>IF(AND(BS$83&gt;0,BS$83&lt;BR85),1,0)+BS$84</f>
        <v>0</v>
      </c>
      <c r="BS86" s="16">
        <f>BN86+BU85</f>
        <v>0</v>
      </c>
      <c r="BT86" s="16">
        <f>IF(BR85&gt;0,IF(BT85&gt;0,VALUE(MID(T85,BT85+1,FIND("]",T85)-BT85-1)),0),BO86)</f>
        <v>0</v>
      </c>
      <c r="BU86" s="17">
        <f>BP86+IF(S85&gt;0,1,0)</f>
        <v>0</v>
      </c>
      <c r="BV86" s="15">
        <f>X85+X86+BV85+BT86</f>
        <v>0</v>
      </c>
      <c r="BW86" s="16">
        <f>IF(AND(BX$83&gt;0,BX$83&lt;BW85),1,0)+BX$84</f>
        <v>0</v>
      </c>
      <c r="BX86" s="16">
        <f>BS86+BZ85</f>
        <v>0</v>
      </c>
      <c r="BY86" s="16">
        <f>IF(BW85&gt;0,IF(BY85&gt;0,VALUE(MID(Y85,BY85+1,FIND("]",Y85)-BY85-1)),0),BT86)</f>
        <v>0</v>
      </c>
      <c r="BZ86" s="17">
        <f>BU86+IF(X85&gt;0,1,0)</f>
        <v>0</v>
      </c>
      <c r="CA86" s="15">
        <f>AC85+AC86+CA85+BY86</f>
        <v>0</v>
      </c>
      <c r="CB86" s="16">
        <f>IF(AND(CC$83&gt;0,CC$83&lt;CB85),1,0)+CC$84</f>
        <v>0</v>
      </c>
      <c r="CC86" s="16">
        <f>BX86+CE85</f>
        <v>0</v>
      </c>
      <c r="CD86" s="16">
        <f>IF(CB85&gt;0,IF(CD85&gt;0,VALUE(MID(AD85,CD85+1,FIND("]",AD85)-CD85-1)),0),BY86)</f>
        <v>0</v>
      </c>
      <c r="CE86" s="17">
        <f>BZ86+IF(AC85&gt;0,1,0)</f>
        <v>0</v>
      </c>
      <c r="CF86" s="15">
        <f>AH85+AH86+CF85+CD86</f>
        <v>0</v>
      </c>
      <c r="CG86" s="16">
        <f>IF(AND(CH$83&gt;0,CH$83&lt;CG85),1,0)+CH$84</f>
        <v>0</v>
      </c>
      <c r="CH86" s="16">
        <f>CC86+CJ85</f>
        <v>0</v>
      </c>
      <c r="CI86" s="16">
        <f>IF(CG85&gt;0,IF(CI85&gt;0,VALUE(MID(AI85,CI85+1,FIND("]",AI85)-CI85-1)),0),CD86)</f>
        <v>0</v>
      </c>
      <c r="CJ86" s="17">
        <f>CE86+IF(AH85&gt;0,1,0)</f>
        <v>0</v>
      </c>
      <c r="CK86" s="15">
        <f>AM85+AM86+CK85+CI86</f>
        <v>0</v>
      </c>
      <c r="CL86" s="16">
        <f>IF(AND(CM$83&gt;0,CM$83&lt;CL85),1,0)+CM$84</f>
        <v>0</v>
      </c>
      <c r="CM86" s="16">
        <f>CH86+CO85</f>
        <v>0</v>
      </c>
      <c r="CN86" s="16">
        <f>IF(CL85&gt;0,IF(CN85&gt;0,VALUE(MID(AN85,CN85+1,FIND("]",AN85)-CN85-1)),0),CI86)</f>
        <v>0</v>
      </c>
      <c r="CO86" s="17">
        <f>CJ86+IF(AM85&gt;0,1,0)</f>
        <v>0</v>
      </c>
    </row>
    <row r="87" spans="2:93" ht="12.75" customHeight="1" x14ac:dyDescent="0.2">
      <c r="B87" s="107" t="s">
        <v>90</v>
      </c>
      <c r="C87" s="108"/>
      <c r="D87" s="22"/>
      <c r="E87" s="99" t="str">
        <f>IF(AND(D87+BB87&gt;0,H88&gt;0),VLOOKUP(BB88+BC88+E88+H88,IntelligenceResultsInfo,VLOOKUP($B87,IntelligenceResultsProjectInfo,2,0)),"")</f>
        <v/>
      </c>
      <c r="F87" s="99"/>
      <c r="G87" s="99"/>
      <c r="H87" s="99"/>
      <c r="I87" s="22"/>
      <c r="J87" s="99" t="str">
        <f>IF(AND(I87+BG87&gt;0,M88&gt;0),VLOOKUP(BG88+BH88+J88+M88,IntelligenceResultsInfo,VLOOKUP($B87,IntelligenceResultsProjectInfo,2,0)),"")</f>
        <v/>
      </c>
      <c r="K87" s="99"/>
      <c r="L87" s="99"/>
      <c r="M87" s="99"/>
      <c r="N87" s="22"/>
      <c r="O87" s="99" t="str">
        <f>IF(AND(N87+BL87&gt;0,R88&gt;0),VLOOKUP(BL88+BM88+O88+R88,IntelligenceResultsInfo,VLOOKUP($B87,IntelligenceResultsProjectInfo,2,0)),"")</f>
        <v/>
      </c>
      <c r="P87" s="99"/>
      <c r="Q87" s="99"/>
      <c r="R87" s="99"/>
      <c r="S87" s="22"/>
      <c r="T87" s="99" t="str">
        <f>IF(AND(S87+BQ87&gt;0,W88&gt;0),VLOOKUP(BQ88+BR88+T88+W88,IntelligenceResultsInfo,VLOOKUP($B87,IntelligenceResultsProjectInfo,2,0)),"")</f>
        <v/>
      </c>
      <c r="U87" s="99"/>
      <c r="V87" s="99"/>
      <c r="W87" s="99"/>
      <c r="X87" s="22"/>
      <c r="Y87" s="99" t="str">
        <f>IF(AND(X87+BV87&gt;0,AB88&gt;0),VLOOKUP(BV88+BW88+Y88+AB88,IntelligenceResultsInfo,VLOOKUP($B87,IntelligenceResultsProjectInfo,2,0)),"")</f>
        <v/>
      </c>
      <c r="Z87" s="99"/>
      <c r="AA87" s="99"/>
      <c r="AB87" s="99"/>
      <c r="AC87" s="22"/>
      <c r="AD87" s="99" t="str">
        <f>IF(AND(AC87+CA87&gt;0,AG88&gt;0),VLOOKUP(CA88+CB88+AD88+AG88,IntelligenceResultsInfo,VLOOKUP($B87,IntelligenceResultsProjectInfo,2,0)),"")</f>
        <v/>
      </c>
      <c r="AE87" s="99"/>
      <c r="AF87" s="99"/>
      <c r="AG87" s="99"/>
      <c r="AH87" s="22"/>
      <c r="AI87" s="99" t="str">
        <f>IF(AND(AH87+CF87&gt;0,AL88&gt;0),VLOOKUP(CF88+CG88+AI88+AL88,IntelligenceResultsInfo,VLOOKUP($B87,IntelligenceResultsProjectInfo,2,0)),"")</f>
        <v/>
      </c>
      <c r="AJ87" s="99"/>
      <c r="AK87" s="99"/>
      <c r="AL87" s="99"/>
      <c r="AM87" s="22"/>
      <c r="AN87" s="99" t="str">
        <f>IF(AND(AM87+CK87&gt;0,AQ88&gt;0),VLOOKUP(CK88+CL88+AN88+AQ88,IntelligenceResultsInfo,VLOOKUP($B87,IntelligenceResultsProjectInfo,2,0)),"")</f>
        <v/>
      </c>
      <c r="AO87" s="99"/>
      <c r="AP87" s="99"/>
      <c r="AQ87" s="99"/>
      <c r="AR87" s="105" t="s">
        <v>89</v>
      </c>
      <c r="AS87" s="106"/>
      <c r="BB87" s="15">
        <f>IF(AX87&lt;0,AW88,0)</f>
        <v>0</v>
      </c>
      <c r="BC87" s="16">
        <f>IF(F88&lt;&gt;"",VLOOKUP(F88,TurnInfo,2,0),-1)</f>
        <v>-1</v>
      </c>
      <c r="BD87" s="16">
        <f>IF($AV87&gt;=1,-1*AY88+IF($AV87&gt;=2,AY$69+IF(AND(BC$68&gt;0,BC$68&lt;BC87),1,0),0),0)</f>
        <v>0</v>
      </c>
      <c r="BE87" s="16">
        <f>IF(ISERR(FIND("[",E87)),-1,FIND("[",E87))</f>
        <v>-1</v>
      </c>
      <c r="BF87" s="17">
        <f>IF(E87&lt;&gt;"",IF(AND(LEFT(E87,2)&lt;&gt;"--",LEFT(E87,1)&lt;&gt;"["),IF(LEFT(E87,2)="-2",2,1),0),0)</f>
        <v>0</v>
      </c>
      <c r="BG87" s="15">
        <f>IF(BC87&lt;0,BB87+D87+D88,0)</f>
        <v>0</v>
      </c>
      <c r="BH87" s="16">
        <f>IF(K88&lt;&gt;"",VLOOKUP(K88,TurnInfo,2,0),-1)</f>
        <v>-1</v>
      </c>
      <c r="BI87" s="16">
        <f>IF($AV87&gt;=1,-1*BD88+IF($AV87&gt;=2,BD$69+IF(AND(BH$68&gt;0,BH$68&lt;BH87),1,0),0),0)</f>
        <v>0</v>
      </c>
      <c r="BJ87" s="16">
        <f>IF(ISERR(FIND("[",J87)),-1,FIND("[",J87))</f>
        <v>-1</v>
      </c>
      <c r="BK87" s="17">
        <f>IF(J87&lt;&gt;"",IF(AND(LEFT(J87,2)&lt;&gt;"--",LEFT(J87,1)&lt;&gt;"["),IF(LEFT(J87,2)="-2",2,1),0),0)</f>
        <v>0</v>
      </c>
      <c r="BL87" s="15">
        <f>IF(BH87&lt;0,BG87+I87+I88,0)</f>
        <v>0</v>
      </c>
      <c r="BM87" s="16">
        <f>IF(P88&lt;&gt;"",VLOOKUP(P88,TurnInfo,2,0),-1)</f>
        <v>-1</v>
      </c>
      <c r="BN87" s="16">
        <f>IF($AV87&gt;=1,-1*BI88+IF($AV87&gt;=2,BI$69+IF(AND(BM$68&gt;0,BM$68&lt;BM87),1,0),0),0)</f>
        <v>0</v>
      </c>
      <c r="BO87" s="16">
        <f>IF(ISERR(FIND("[",O87)),-1,FIND("[",O87))</f>
        <v>-1</v>
      </c>
      <c r="BP87" s="17">
        <f>IF(O87&lt;&gt;"",IF(AND(LEFT(O87,2)&lt;&gt;"--",LEFT(O87,1)&lt;&gt;"["),IF(LEFT(O87,2)="-2",2,1),0),0)</f>
        <v>0</v>
      </c>
      <c r="BQ87" s="15">
        <f>IF(BM87&lt;0,BL87+N87+N88,0)</f>
        <v>0</v>
      </c>
      <c r="BR87" s="16">
        <f>IF(U88&lt;&gt;"",VLOOKUP(U88,TurnInfo,2,0),-1)</f>
        <v>-1</v>
      </c>
      <c r="BS87" s="16">
        <f>IF($AV87&gt;=1,-1*BN88+IF($AV87&gt;=2,BN$69+IF(AND(BR$68&gt;0,BR$68&lt;BR87),1,0),0),0)</f>
        <v>0</v>
      </c>
      <c r="BT87" s="16">
        <f>IF(ISERR(FIND("[",T87)),-1,FIND("[",T87))</f>
        <v>-1</v>
      </c>
      <c r="BU87" s="17">
        <f>IF(T87&lt;&gt;"",IF(AND(LEFT(T87,2)&lt;&gt;"--",LEFT(T87,1)&lt;&gt;"["),IF(LEFT(T87,2)="-2",2,1),0),0)</f>
        <v>0</v>
      </c>
      <c r="BV87" s="15">
        <f>IF(BR87&lt;0,BQ87+S87+S88,0)</f>
        <v>0</v>
      </c>
      <c r="BW87" s="16">
        <f>IF(Z88&lt;&gt;"",VLOOKUP(Z88,TurnInfo,2,0),-1)</f>
        <v>-1</v>
      </c>
      <c r="BX87" s="16">
        <f>IF($AV87&gt;=1,-1*BS88+IF($AV87&gt;=2,BS$69+IF(AND(BW$68&gt;0,BW$68&lt;BW87),1,0),0),0)</f>
        <v>0</v>
      </c>
      <c r="BY87" s="16">
        <f>IF(ISERR(FIND("[",Y87)),-1,FIND("[",Y87))</f>
        <v>-1</v>
      </c>
      <c r="BZ87" s="17">
        <f>IF(Y87&lt;&gt;"",IF(AND(LEFT(Y87,2)&lt;&gt;"--",LEFT(Y87,1)&lt;&gt;"["),IF(LEFT(Y87,2)="-2",2,1),0),0)</f>
        <v>0</v>
      </c>
      <c r="CA87" s="15">
        <f>IF(BW87&lt;0,BV87+X87+X88,0)</f>
        <v>0</v>
      </c>
      <c r="CB87" s="16">
        <f>IF(AE88&lt;&gt;"",VLOOKUP(AE88,TurnInfo,2,0),-1)</f>
        <v>-1</v>
      </c>
      <c r="CC87" s="16">
        <f>IF($AV87&gt;=1,-1*BX88+IF($AV87&gt;=2,BX$69+IF(AND(CB$68&gt;0,CB$68&lt;CB87),1,0),0),0)</f>
        <v>0</v>
      </c>
      <c r="CD87" s="16">
        <f>IF(ISERR(FIND("[",AD87)),-1,FIND("[",AD87))</f>
        <v>-1</v>
      </c>
      <c r="CE87" s="17">
        <f>IF(AD87&lt;&gt;"",IF(AND(LEFT(AD87,2)&lt;&gt;"--",LEFT(AD87,1)&lt;&gt;"["),IF(LEFT(AD87,2)="-2",2,1),0),0)</f>
        <v>0</v>
      </c>
      <c r="CF87" s="15">
        <f>IF(CB87&lt;0,CA87+AC87+AC88,0)</f>
        <v>0</v>
      </c>
      <c r="CG87" s="16">
        <f>IF(AJ88&lt;&gt;"",VLOOKUP(AJ88,TurnInfo,2,0),-1)</f>
        <v>-1</v>
      </c>
      <c r="CH87" s="16">
        <f>IF($AV87&gt;=1,-1*CC88+IF($AV87&gt;=2,CC$69+IF(AND(CG$68&gt;0,CG$68&lt;CG87),1,0),0),0)</f>
        <v>0</v>
      </c>
      <c r="CI87" s="16">
        <f>IF(ISERR(FIND("[",AI87)),-1,FIND("[",AI87))</f>
        <v>-1</v>
      </c>
      <c r="CJ87" s="17">
        <f>IF(AI87&lt;&gt;"",IF(AND(LEFT(AI87,2)&lt;&gt;"--",LEFT(AI87,1)&lt;&gt;"["),IF(LEFT(AI87,2)="-2",2,1),0),0)</f>
        <v>0</v>
      </c>
      <c r="CK87" s="15">
        <f>IF(CG87&lt;0,CF87+AH87+AH88,0)</f>
        <v>0</v>
      </c>
      <c r="CL87" s="16">
        <f>IF(AO88&lt;&gt;"",VLOOKUP(AO88,TurnInfo,2,0),-1)</f>
        <v>-1</v>
      </c>
      <c r="CM87" s="16">
        <f>IF($AV87&gt;=1,-1*CH88+IF($AV87&gt;=2,CH$69+IF(AND(CL$68&gt;0,CL$68&lt;CL87),1,0),0),0)</f>
        <v>0</v>
      </c>
      <c r="CN87" s="16">
        <f>IF(ISERR(FIND("[",AN87)),-1,FIND("[",AN87))</f>
        <v>-1</v>
      </c>
      <c r="CO87" s="17">
        <f>IF(AN87&lt;&gt;"",IF(AND(LEFT(AN87,2)&lt;&gt;"--",LEFT(AN87,1)&lt;&gt;"["),IF(LEFT(AN87,2)="-2",2,1),0),0)</f>
        <v>0</v>
      </c>
    </row>
    <row r="88" spans="2:93" ht="12.75" customHeight="1" x14ac:dyDescent="0.2">
      <c r="B88" s="107"/>
      <c r="C88" s="108"/>
      <c r="D88" s="23"/>
      <c r="E88" s="24">
        <f>IF(D87+BB87&gt;0,BD87,0)</f>
        <v>0</v>
      </c>
      <c r="F88" s="102"/>
      <c r="G88" s="102"/>
      <c r="H88" s="25"/>
      <c r="I88" s="23"/>
      <c r="J88" s="24">
        <f>IF(I87+BG87&gt;0,BI87,0)</f>
        <v>0</v>
      </c>
      <c r="K88" s="102"/>
      <c r="L88" s="102"/>
      <c r="M88" s="25"/>
      <c r="N88" s="23"/>
      <c r="O88" s="24">
        <f>IF(N87+BL87&gt;0,BN87,0)</f>
        <v>0</v>
      </c>
      <c r="P88" s="102"/>
      <c r="Q88" s="102"/>
      <c r="R88" s="25"/>
      <c r="S88" s="23"/>
      <c r="T88" s="24">
        <f>IF(S87+BQ87&gt;0,BS87,0)</f>
        <v>0</v>
      </c>
      <c r="U88" s="102"/>
      <c r="V88" s="102"/>
      <c r="W88" s="25"/>
      <c r="X88" s="23"/>
      <c r="Y88" s="24">
        <f>IF(X87+BV87&gt;0,BX87,0)</f>
        <v>0</v>
      </c>
      <c r="Z88" s="102"/>
      <c r="AA88" s="102"/>
      <c r="AB88" s="25"/>
      <c r="AC88" s="23"/>
      <c r="AD88" s="24">
        <f>IF(AC87+CA87&gt;0,CC87,0)</f>
        <v>0</v>
      </c>
      <c r="AE88" s="102"/>
      <c r="AF88" s="102"/>
      <c r="AG88" s="25"/>
      <c r="AH88" s="23"/>
      <c r="AI88" s="24">
        <f>IF(AH87+CF87&gt;0,CH87,0)</f>
        <v>0</v>
      </c>
      <c r="AJ88" s="102"/>
      <c r="AK88" s="102"/>
      <c r="AL88" s="25"/>
      <c r="AM88" s="23"/>
      <c r="AN88" s="24">
        <f>IF(AM87+CK87&gt;0,CM87,0)</f>
        <v>0</v>
      </c>
      <c r="AO88" s="102"/>
      <c r="AP88" s="102"/>
      <c r="AQ88" s="25"/>
      <c r="AR88" s="105"/>
      <c r="AS88" s="106"/>
      <c r="BB88" s="15">
        <f>D87+D88+BB87+AZ88</f>
        <v>0</v>
      </c>
      <c r="BC88" s="16">
        <f>IF(AND(BD$83&gt;0,BD$83&lt;BC87),1,0)+BD$84</f>
        <v>0</v>
      </c>
      <c r="BD88" s="16">
        <f>AY88+BF87</f>
        <v>0</v>
      </c>
      <c r="BE88" s="16">
        <f>IF(BC87&gt;0,IF(BE87&gt;0,VALUE(MID(E87,BE87+1,FIND("]",E87)-BE87-1)),0),AZ88)</f>
        <v>0</v>
      </c>
      <c r="BF88" s="17">
        <f>BA88+IF(D87&gt;0,1,0)</f>
        <v>0</v>
      </c>
      <c r="BG88" s="15">
        <f>I87+I88+BG87+BE88</f>
        <v>0</v>
      </c>
      <c r="BH88" s="16">
        <f>IF(AND(BI$83&gt;0,BI$83&lt;BH87),1,0)+BI$84</f>
        <v>0</v>
      </c>
      <c r="BI88" s="16">
        <f>BD88+BK87</f>
        <v>0</v>
      </c>
      <c r="BJ88" s="16">
        <f>IF(BH87&gt;0,IF(BJ87&gt;0,VALUE(MID(J87,BJ87+1,FIND("]",J87)-BJ87-1)),0),BE88)</f>
        <v>0</v>
      </c>
      <c r="BK88" s="17">
        <f>BF88+IF(I87&gt;0,1,0)</f>
        <v>0</v>
      </c>
      <c r="BL88" s="15">
        <f>N87+N88+BL87+BJ88</f>
        <v>0</v>
      </c>
      <c r="BM88" s="16">
        <f>IF(AND(BN$83&gt;0,BN$83&lt;BM87),1,0)+BN$84</f>
        <v>0</v>
      </c>
      <c r="BN88" s="16">
        <f>BI88+BP87</f>
        <v>0</v>
      </c>
      <c r="BO88" s="16">
        <f>IF(BM87&gt;0,IF(BO87&gt;0,VALUE(MID(O87,BO87+1,FIND("]",O87)-BO87-1)),0),BJ88)</f>
        <v>0</v>
      </c>
      <c r="BP88" s="17">
        <f>BK88+IF(N87&gt;0,1,0)</f>
        <v>0</v>
      </c>
      <c r="BQ88" s="15">
        <f>S87+S88+BQ87+BO88</f>
        <v>0</v>
      </c>
      <c r="BR88" s="16">
        <f>IF(AND(BS$83&gt;0,BS$83&lt;BR87),1,0)+BS$84</f>
        <v>0</v>
      </c>
      <c r="BS88" s="16">
        <f>BN88+BU87</f>
        <v>0</v>
      </c>
      <c r="BT88" s="16">
        <f>IF(BR87&gt;0,IF(BT87&gt;0,VALUE(MID(T87,BT87+1,FIND("]",T87)-BT87-1)),0),BO88)</f>
        <v>0</v>
      </c>
      <c r="BU88" s="17">
        <f>BP88+IF(S87&gt;0,1,0)</f>
        <v>0</v>
      </c>
      <c r="BV88" s="15">
        <f>X87+X88+BV87+BT88</f>
        <v>0</v>
      </c>
      <c r="BW88" s="16">
        <f>IF(AND(BX$83&gt;0,BX$83&lt;BW87),1,0)+BX$84</f>
        <v>0</v>
      </c>
      <c r="BX88" s="16">
        <f>BS88+BZ87</f>
        <v>0</v>
      </c>
      <c r="BY88" s="16">
        <f>IF(BW87&gt;0,IF(BY87&gt;0,VALUE(MID(Y87,BY87+1,FIND("]",Y87)-BY87-1)),0),BT88)</f>
        <v>0</v>
      </c>
      <c r="BZ88" s="17">
        <f>BU88+IF(X87&gt;0,1,0)</f>
        <v>0</v>
      </c>
      <c r="CA88" s="15">
        <f>AC87+AC88+CA87+BY88</f>
        <v>0</v>
      </c>
      <c r="CB88" s="16">
        <f>IF(AND(CC$83&gt;0,CC$83&lt;CB87),1,0)+CC$84</f>
        <v>0</v>
      </c>
      <c r="CC88" s="16">
        <f>BX88+CE87</f>
        <v>0</v>
      </c>
      <c r="CD88" s="16">
        <f>IF(CB87&gt;0,IF(CD87&gt;0,VALUE(MID(AD87,CD87+1,FIND("]",AD87)-CD87-1)),0),BY88)</f>
        <v>0</v>
      </c>
      <c r="CE88" s="17">
        <f>BZ88+IF(AC87&gt;0,1,0)</f>
        <v>0</v>
      </c>
      <c r="CF88" s="15">
        <f>AH87+AH88+CF87+CD88</f>
        <v>0</v>
      </c>
      <c r="CG88" s="16">
        <f>IF(AND(CH$83&gt;0,CH$83&lt;CG87),1,0)+CH$84</f>
        <v>0</v>
      </c>
      <c r="CH88" s="16">
        <f>CC88+CJ87</f>
        <v>0</v>
      </c>
      <c r="CI88" s="16">
        <f>IF(CG87&gt;0,IF(CI87&gt;0,VALUE(MID(AI87,CI87+1,FIND("]",AI87)-CI87-1)),0),CD88)</f>
        <v>0</v>
      </c>
      <c r="CJ88" s="17">
        <f>CE88+IF(AH87&gt;0,1,0)</f>
        <v>0</v>
      </c>
      <c r="CK88" s="15">
        <f>AM87+AM88+CK87+CI88</f>
        <v>0</v>
      </c>
      <c r="CL88" s="16">
        <f>IF(AND(CM$83&gt;0,CM$83&lt;CL87),1,0)+CM$84</f>
        <v>0</v>
      </c>
      <c r="CM88" s="16">
        <f>CH88+CO87</f>
        <v>0</v>
      </c>
      <c r="CN88" s="16">
        <f>IF(CL87&gt;0,IF(CN87&gt;0,VALUE(MID(AN87,CN87+1,FIND("]",AN87)-CN87-1)),0),CI88)</f>
        <v>0</v>
      </c>
      <c r="CO88" s="17">
        <f>CJ88+IF(AM87&gt;0,1,0)</f>
        <v>0</v>
      </c>
    </row>
    <row r="89" spans="2:93" ht="12.75" customHeight="1" x14ac:dyDescent="0.2">
      <c r="B89" s="103" t="s">
        <v>91</v>
      </c>
      <c r="C89" s="104"/>
      <c r="D89" s="22"/>
      <c r="E89" s="99" t="str">
        <f>IF(AND(D89+BB89&gt;0,H90&gt;0),VLOOKUP(BB90+BC90+E90+H90,IntelligenceResultsInfo,VLOOKUP($B89,IntelligenceResultsProjectInfo,2,0)),"")</f>
        <v/>
      </c>
      <c r="F89" s="99"/>
      <c r="G89" s="99"/>
      <c r="H89" s="99"/>
      <c r="I89" s="22"/>
      <c r="J89" s="99" t="str">
        <f>IF(AND(I89+BG89&gt;0,M90&gt;0),VLOOKUP(BG90+BH90+J90+M90,IntelligenceResultsInfo,VLOOKUP($B89,IntelligenceResultsProjectInfo,2,0)),"")</f>
        <v/>
      </c>
      <c r="K89" s="99"/>
      <c r="L89" s="99"/>
      <c r="M89" s="99"/>
      <c r="N89" s="22"/>
      <c r="O89" s="99" t="str">
        <f>IF(AND(N89+BL89&gt;0,R90&gt;0),VLOOKUP(BL90+BM90+O90+R90,IntelligenceResultsInfo,VLOOKUP($B89,IntelligenceResultsProjectInfo,2,0)),"")</f>
        <v/>
      </c>
      <c r="P89" s="99"/>
      <c r="Q89" s="99"/>
      <c r="R89" s="99"/>
      <c r="S89" s="22"/>
      <c r="T89" s="99" t="str">
        <f>IF(AND(S89+BQ89&gt;0,W90&gt;0),VLOOKUP(BQ90+BR90+T90+W90,IntelligenceResultsInfo,VLOOKUP($B89,IntelligenceResultsProjectInfo,2,0)),"")</f>
        <v/>
      </c>
      <c r="U89" s="99"/>
      <c r="V89" s="99"/>
      <c r="W89" s="99"/>
      <c r="X89" s="22"/>
      <c r="Y89" s="99" t="str">
        <f>IF(AND(X89+BV89&gt;0,AB90&gt;0),VLOOKUP(BV90+BW90+Y90+AB90,IntelligenceResultsInfo,VLOOKUP($B89,IntelligenceResultsProjectInfo,2,0)),"")</f>
        <v/>
      </c>
      <c r="Z89" s="99"/>
      <c r="AA89" s="99"/>
      <c r="AB89" s="99"/>
      <c r="AC89" s="22"/>
      <c r="AD89" s="99" t="str">
        <f>IF(AND(AC89+CA89&gt;0,AG90&gt;0),VLOOKUP(CA90+CB90+AD90+AG90,IntelligenceResultsInfo,VLOOKUP($B89,IntelligenceResultsProjectInfo,2,0)),"")</f>
        <v/>
      </c>
      <c r="AE89" s="99"/>
      <c r="AF89" s="99"/>
      <c r="AG89" s="99"/>
      <c r="AH89" s="22"/>
      <c r="AI89" s="99" t="str">
        <f>IF(AND(AH89+CF89&gt;0,AL90&gt;0),VLOOKUP(CF90+CG90+AI90+AL90,IntelligenceResultsInfo,VLOOKUP($B89,IntelligenceResultsProjectInfo,2,0)),"")</f>
        <v/>
      </c>
      <c r="AJ89" s="99"/>
      <c r="AK89" s="99"/>
      <c r="AL89" s="99"/>
      <c r="AM89" s="22"/>
      <c r="AN89" s="99" t="str">
        <f>IF(AND(AM89+CK89&gt;0,AQ90&gt;0),VLOOKUP(CK90+CL90+AN90+AQ90,IntelligenceResultsInfo,VLOOKUP($B89,IntelligenceResultsProjectInfo,2,0)),"")</f>
        <v/>
      </c>
      <c r="AO89" s="99"/>
      <c r="AP89" s="99"/>
      <c r="AQ89" s="99"/>
      <c r="AR89" s="100" t="s">
        <v>51</v>
      </c>
      <c r="AS89" s="101"/>
      <c r="BB89" s="15">
        <f>IF(AX89&lt;0,AW90,0)</f>
        <v>0</v>
      </c>
      <c r="BC89" s="16">
        <f>IF(F90&lt;&gt;"",VLOOKUP(F90,TurnInfo,2,0),-1)</f>
        <v>-1</v>
      </c>
      <c r="BD89" s="16">
        <f>IF($AV89&gt;=1,-1*AY90+IF($AV89&gt;=2,AY$69+IF(AND(BC$68&gt;0,BC$68&lt;BC89),1,0),0),0)</f>
        <v>0</v>
      </c>
      <c r="BE89" s="16">
        <f>IF(ISERR(FIND("[",E89)),-1,FIND("[",E89))</f>
        <v>-1</v>
      </c>
      <c r="BF89" s="17">
        <f>IF(E89&lt;&gt;"",IF(AND(LEFT(E89,2)&lt;&gt;"--",LEFT(E89,1)&lt;&gt;"["),IF(LEFT(E89,2)="-2",2,1),0),0)</f>
        <v>0</v>
      </c>
      <c r="BG89" s="15">
        <f>IF(BC89&lt;0,BB89+D89+D90,0)</f>
        <v>0</v>
      </c>
      <c r="BH89" s="16">
        <f>IF(K90&lt;&gt;"",VLOOKUP(K90,TurnInfo,2,0),-1)</f>
        <v>-1</v>
      </c>
      <c r="BI89" s="16">
        <f>IF($AV89&gt;=1,-1*BD90+IF($AV89&gt;=2,BD$69+IF(AND(BH$68&gt;0,BH$68&lt;BH89),1,0),0),0)</f>
        <v>0</v>
      </c>
      <c r="BJ89" s="16">
        <f>IF(ISERR(FIND("[",J89)),-1,FIND("[",J89))</f>
        <v>-1</v>
      </c>
      <c r="BK89" s="17">
        <f>IF(J89&lt;&gt;"",IF(AND(LEFT(J89,2)&lt;&gt;"--",LEFT(J89,1)&lt;&gt;"["),IF(LEFT(J89,2)="-2",2,1),0),0)</f>
        <v>0</v>
      </c>
      <c r="BL89" s="15">
        <f>IF(BH89&lt;0,BG89+I89+I90,0)</f>
        <v>0</v>
      </c>
      <c r="BM89" s="16">
        <f>IF(P90&lt;&gt;"",VLOOKUP(P90,TurnInfo,2,0),-1)</f>
        <v>-1</v>
      </c>
      <c r="BN89" s="16">
        <f>IF($AV89&gt;=1,-1*BI90+IF($AV89&gt;=2,BI$69+IF(AND(BM$68&gt;0,BM$68&lt;BM89),1,0),0),0)</f>
        <v>0</v>
      </c>
      <c r="BO89" s="16">
        <f>IF(ISERR(FIND("[",O89)),-1,FIND("[",O89))</f>
        <v>-1</v>
      </c>
      <c r="BP89" s="17">
        <f>IF(O89&lt;&gt;"",IF(AND(LEFT(O89,2)&lt;&gt;"--",LEFT(O89,1)&lt;&gt;"["),IF(LEFT(O89,2)="-2",2,1),0),0)</f>
        <v>0</v>
      </c>
      <c r="BQ89" s="15">
        <f>IF(BM89&lt;0,BL89+N89+N90,0)</f>
        <v>0</v>
      </c>
      <c r="BR89" s="16">
        <f>IF(U90&lt;&gt;"",VLOOKUP(U90,TurnInfo,2,0),-1)</f>
        <v>-1</v>
      </c>
      <c r="BS89" s="16">
        <f>IF($AV89&gt;=1,-1*BN90+IF($AV89&gt;=2,BN$69+IF(AND(BR$68&gt;0,BR$68&lt;BR89),1,0),0),0)</f>
        <v>0</v>
      </c>
      <c r="BT89" s="16">
        <f>IF(ISERR(FIND("[",T89)),-1,FIND("[",T89))</f>
        <v>-1</v>
      </c>
      <c r="BU89" s="17">
        <f>IF(T89&lt;&gt;"",IF(AND(LEFT(T89,2)&lt;&gt;"--",LEFT(T89,1)&lt;&gt;"["),IF(LEFT(T89,2)="-2",2,1),0),0)</f>
        <v>0</v>
      </c>
      <c r="BV89" s="15">
        <f>IF(BR89&lt;0,BQ89+S89+S90,0)</f>
        <v>0</v>
      </c>
      <c r="BW89" s="16">
        <f>IF(Z90&lt;&gt;"",VLOOKUP(Z90,TurnInfo,2,0),-1)</f>
        <v>-1</v>
      </c>
      <c r="BX89" s="16">
        <f>IF($AV89&gt;=1,-1*BS90+IF($AV89&gt;=2,BS$69+IF(AND(BW$68&gt;0,BW$68&lt;BW89),1,0),0),0)</f>
        <v>0</v>
      </c>
      <c r="BY89" s="16">
        <f>IF(ISERR(FIND("[",Y89)),-1,FIND("[",Y89))</f>
        <v>-1</v>
      </c>
      <c r="BZ89" s="17">
        <f>IF(Y89&lt;&gt;"",IF(AND(LEFT(Y89,2)&lt;&gt;"--",LEFT(Y89,1)&lt;&gt;"["),IF(LEFT(Y89,2)="-2",2,1),0),0)</f>
        <v>0</v>
      </c>
      <c r="CA89" s="15">
        <f>IF(BW89&lt;0,BV89+X89+X90,0)</f>
        <v>0</v>
      </c>
      <c r="CB89" s="16">
        <f>IF(AE90&lt;&gt;"",VLOOKUP(AE90,TurnInfo,2,0),-1)</f>
        <v>-1</v>
      </c>
      <c r="CC89" s="16">
        <f>IF($AV89&gt;=1,-1*BX90+IF($AV89&gt;=2,BX$69+IF(AND(CB$68&gt;0,CB$68&lt;CB89),1,0),0),0)</f>
        <v>0</v>
      </c>
      <c r="CD89" s="16">
        <f>IF(ISERR(FIND("[",AD89)),-1,FIND("[",AD89))</f>
        <v>-1</v>
      </c>
      <c r="CE89" s="17">
        <f>IF(AD89&lt;&gt;"",IF(AND(LEFT(AD89,2)&lt;&gt;"--",LEFT(AD89,1)&lt;&gt;"["),IF(LEFT(AD89,2)="-2",2,1),0),0)</f>
        <v>0</v>
      </c>
      <c r="CF89" s="15">
        <f>IF(CB89&lt;0,CA89+AC89+AC90,0)</f>
        <v>0</v>
      </c>
      <c r="CG89" s="16">
        <f>IF(AJ90&lt;&gt;"",VLOOKUP(AJ90,TurnInfo,2,0),-1)</f>
        <v>-1</v>
      </c>
      <c r="CH89" s="16">
        <f>IF($AV89&gt;=1,-1*CC90+IF($AV89&gt;=2,CC$69+IF(AND(CG$68&gt;0,CG$68&lt;CG89),1,0),0),0)</f>
        <v>0</v>
      </c>
      <c r="CI89" s="16">
        <f>IF(ISERR(FIND("[",AI89)),-1,FIND("[",AI89))</f>
        <v>-1</v>
      </c>
      <c r="CJ89" s="17">
        <f>IF(AI89&lt;&gt;"",IF(AND(LEFT(AI89,2)&lt;&gt;"--",LEFT(AI89,1)&lt;&gt;"["),IF(LEFT(AI89,2)="-2",2,1),0),0)</f>
        <v>0</v>
      </c>
      <c r="CK89" s="15">
        <f>IF(CG89&lt;0,CF89+AH89+AH90,0)</f>
        <v>0</v>
      </c>
      <c r="CL89" s="16">
        <f>IF(AO90&lt;&gt;"",VLOOKUP(AO90,TurnInfo,2,0),-1)</f>
        <v>-1</v>
      </c>
      <c r="CM89" s="16">
        <f>IF($AV89&gt;=1,-1*CH90+IF($AV89&gt;=2,CH$69+IF(AND(CL$68&gt;0,CL$68&lt;CL89),1,0),0),0)</f>
        <v>0</v>
      </c>
      <c r="CN89" s="16">
        <f>IF(ISERR(FIND("[",AN89)),-1,FIND("[",AN89))</f>
        <v>-1</v>
      </c>
      <c r="CO89" s="17">
        <f>IF(AN89&lt;&gt;"",IF(AND(LEFT(AN89,2)&lt;&gt;"--",LEFT(AN89,1)&lt;&gt;"["),IF(LEFT(AN89,2)="-2",2,1),0),0)</f>
        <v>0</v>
      </c>
    </row>
    <row r="90" spans="2:93" ht="12.75" customHeight="1" x14ac:dyDescent="0.2">
      <c r="B90" s="103"/>
      <c r="C90" s="104"/>
      <c r="D90" s="23"/>
      <c r="E90" s="24">
        <f>IF(D89+BB89&gt;0,BD89,0)</f>
        <v>0</v>
      </c>
      <c r="F90" s="102"/>
      <c r="G90" s="102"/>
      <c r="H90" s="25"/>
      <c r="I90" s="23"/>
      <c r="J90" s="24">
        <f>IF(I89+BG89&gt;0,BI89,0)</f>
        <v>0</v>
      </c>
      <c r="K90" s="102"/>
      <c r="L90" s="102"/>
      <c r="M90" s="25"/>
      <c r="N90" s="23"/>
      <c r="O90" s="24">
        <f>IF(N89+BL89&gt;0,BN89,0)</f>
        <v>0</v>
      </c>
      <c r="P90" s="102"/>
      <c r="Q90" s="102"/>
      <c r="R90" s="25"/>
      <c r="S90" s="23"/>
      <c r="T90" s="24">
        <f>IF(S89+BQ89&gt;0,BS89,0)</f>
        <v>0</v>
      </c>
      <c r="U90" s="102"/>
      <c r="V90" s="102"/>
      <c r="W90" s="25"/>
      <c r="X90" s="23"/>
      <c r="Y90" s="24">
        <f>IF(X89+BV89&gt;0,BX89,0)</f>
        <v>0</v>
      </c>
      <c r="Z90" s="102"/>
      <c r="AA90" s="102"/>
      <c r="AB90" s="25"/>
      <c r="AC90" s="23"/>
      <c r="AD90" s="24">
        <f>IF(AC89+CA89&gt;0,CC89,0)</f>
        <v>0</v>
      </c>
      <c r="AE90" s="102"/>
      <c r="AF90" s="102"/>
      <c r="AG90" s="25"/>
      <c r="AH90" s="23"/>
      <c r="AI90" s="24">
        <f>IF(AH89+CF89&gt;0,CH89,0)</f>
        <v>0</v>
      </c>
      <c r="AJ90" s="102"/>
      <c r="AK90" s="102"/>
      <c r="AL90" s="25"/>
      <c r="AM90" s="23"/>
      <c r="AN90" s="24">
        <f>IF(AM89+CK89&gt;0,CM89,0)</f>
        <v>0</v>
      </c>
      <c r="AO90" s="102"/>
      <c r="AP90" s="102"/>
      <c r="AQ90" s="25"/>
      <c r="AR90" s="100"/>
      <c r="AS90" s="101"/>
      <c r="BB90" s="15">
        <f>D89+D90+BB89+AZ90</f>
        <v>0</v>
      </c>
      <c r="BC90" s="16">
        <f>IF(AND(BD$83&gt;0,BD$83&lt;BC89),1,0)+BD$84</f>
        <v>0</v>
      </c>
      <c r="BD90" s="16">
        <f>AY90+BF89</f>
        <v>0</v>
      </c>
      <c r="BE90" s="16">
        <f>IF(BC89&gt;0,IF(BE89&gt;0,VALUE(MID(E89,BE89+1,FIND("]",E89)-BE89-1)),0),AZ90)</f>
        <v>0</v>
      </c>
      <c r="BF90" s="17">
        <f>BA90+IF(D89&gt;0,1,0)</f>
        <v>0</v>
      </c>
      <c r="BG90" s="15">
        <f>I89+I90+BG89+BE90</f>
        <v>0</v>
      </c>
      <c r="BH90" s="16">
        <f>IF(AND(BI$83&gt;0,BI$83&lt;BH89),1,0)+BI$84</f>
        <v>0</v>
      </c>
      <c r="BI90" s="16">
        <f>BD90+BK89</f>
        <v>0</v>
      </c>
      <c r="BJ90" s="16">
        <f>IF(BH89&gt;0,IF(BJ89&gt;0,VALUE(MID(J89,BJ89+1,FIND("]",J89)-BJ89-1)),0),BE90)</f>
        <v>0</v>
      </c>
      <c r="BK90" s="17">
        <f>BF90+IF(I89&gt;0,1,0)</f>
        <v>0</v>
      </c>
      <c r="BL90" s="15">
        <f>N89+N90+BL89+BJ90</f>
        <v>0</v>
      </c>
      <c r="BM90" s="16">
        <f>IF(AND(BN$83&gt;0,BN$83&lt;BM89),1,0)+BN$84</f>
        <v>0</v>
      </c>
      <c r="BN90" s="16">
        <f>BI90+BP89</f>
        <v>0</v>
      </c>
      <c r="BO90" s="16">
        <f>IF(BM89&gt;0,IF(BO89&gt;0,VALUE(MID(O89,BO89+1,FIND("]",O89)-BO89-1)),0),BJ90)</f>
        <v>0</v>
      </c>
      <c r="BP90" s="17">
        <f>BK90+IF(N89&gt;0,1,0)</f>
        <v>0</v>
      </c>
      <c r="BQ90" s="15">
        <f>S89+S90+BQ89+BO90</f>
        <v>0</v>
      </c>
      <c r="BR90" s="16">
        <f>IF(AND(BS$83&gt;0,BS$83&lt;BR89),1,0)+BS$84</f>
        <v>0</v>
      </c>
      <c r="BS90" s="16">
        <f>BN90+BU89</f>
        <v>0</v>
      </c>
      <c r="BT90" s="16">
        <f>IF(BR89&gt;0,IF(BT89&gt;0,VALUE(MID(T89,BT89+1,FIND("]",T89)-BT89-1)),0),BO90)</f>
        <v>0</v>
      </c>
      <c r="BU90" s="17">
        <f>BP90+IF(S89&gt;0,1,0)</f>
        <v>0</v>
      </c>
      <c r="BV90" s="15">
        <f>X89+X90+BV89+BT90</f>
        <v>0</v>
      </c>
      <c r="BW90" s="16">
        <f>IF(AND(BX$83&gt;0,BX$83&lt;BW89),1,0)+BX$84</f>
        <v>0</v>
      </c>
      <c r="BX90" s="16">
        <f>BS90+BZ89</f>
        <v>0</v>
      </c>
      <c r="BY90" s="16">
        <f>IF(BW89&gt;0,IF(BY89&gt;0,VALUE(MID(Y89,BY89+1,FIND("]",Y89)-BY89-1)),0),BT90)</f>
        <v>0</v>
      </c>
      <c r="BZ90" s="17">
        <f>BU90+IF(X89&gt;0,1,0)</f>
        <v>0</v>
      </c>
      <c r="CA90" s="15">
        <f>AC89+AC90+CA89+BY90</f>
        <v>0</v>
      </c>
      <c r="CB90" s="16">
        <f>IF(AND(CC$83&gt;0,CC$83&lt;CB89),1,0)+CC$84</f>
        <v>0</v>
      </c>
      <c r="CC90" s="16">
        <f>BX90+CE89</f>
        <v>0</v>
      </c>
      <c r="CD90" s="16">
        <f>IF(CB89&gt;0,IF(CD89&gt;0,VALUE(MID(AD89,CD89+1,FIND("]",AD89)-CD89-1)),0),BY90)</f>
        <v>0</v>
      </c>
      <c r="CE90" s="17">
        <f>BZ90+IF(AC89&gt;0,1,0)</f>
        <v>0</v>
      </c>
      <c r="CF90" s="15">
        <f>AH89+AH90+CF89+CD90</f>
        <v>0</v>
      </c>
      <c r="CG90" s="16">
        <f>IF(AND(CH$83&gt;0,CH$83&lt;CG89),1,0)+CH$84</f>
        <v>0</v>
      </c>
      <c r="CH90" s="16">
        <f>CC90+CJ89</f>
        <v>0</v>
      </c>
      <c r="CI90" s="16">
        <f>IF(CG89&gt;0,IF(CI89&gt;0,VALUE(MID(AI89,CI89+1,FIND("]",AI89)-CI89-1)),0),CD90)</f>
        <v>0</v>
      </c>
      <c r="CJ90" s="17">
        <f>CE90+IF(AH89&gt;0,1,0)</f>
        <v>0</v>
      </c>
      <c r="CK90" s="15">
        <f>AM89+AM90+CK89+CI90</f>
        <v>0</v>
      </c>
      <c r="CL90" s="16">
        <f>IF(AND(CM$83&gt;0,CM$83&lt;CL89),1,0)+CM$84</f>
        <v>0</v>
      </c>
      <c r="CM90" s="16">
        <f>CH90+CO89</f>
        <v>0</v>
      </c>
      <c r="CN90" s="16">
        <f>IF(CL89&gt;0,IF(CN89&gt;0,VALUE(MID(AN89,CN89+1,FIND("]",AN89)-CN89-1)),0),CI90)</f>
        <v>0</v>
      </c>
      <c r="CO90" s="17">
        <f>CJ90+IF(AM89&gt;0,1,0)</f>
        <v>0</v>
      </c>
    </row>
    <row r="91" spans="2:93" ht="12.75" customHeight="1" x14ac:dyDescent="0.2">
      <c r="B91" s="96" t="s">
        <v>92</v>
      </c>
      <c r="C91" s="97">
        <v>3</v>
      </c>
      <c r="D91" s="98"/>
      <c r="E91" s="98"/>
      <c r="F91" s="98"/>
      <c r="G91" s="98"/>
      <c r="H91" s="98"/>
      <c r="I91" s="14"/>
      <c r="J91" s="93"/>
      <c r="K91" s="93"/>
      <c r="L91" s="93"/>
      <c r="M91" s="93"/>
      <c r="N91" s="14"/>
      <c r="O91" s="93"/>
      <c r="P91" s="93"/>
      <c r="Q91" s="93"/>
      <c r="R91" s="93"/>
      <c r="S91" s="14"/>
      <c r="T91" s="93"/>
      <c r="U91" s="93"/>
      <c r="V91" s="93"/>
      <c r="W91" s="93"/>
      <c r="X91" s="14"/>
      <c r="Y91" s="93"/>
      <c r="Z91" s="93"/>
      <c r="AA91" s="93"/>
      <c r="AB91" s="93"/>
      <c r="AC91" s="14"/>
      <c r="AD91" s="93"/>
      <c r="AE91" s="93"/>
      <c r="AF91" s="93"/>
      <c r="AG91" s="93"/>
      <c r="AH91" s="14"/>
      <c r="AI91" s="93"/>
      <c r="AJ91" s="93"/>
      <c r="AK91" s="93"/>
      <c r="AL91" s="93"/>
      <c r="AM91" s="14"/>
      <c r="AN91" s="93"/>
      <c r="AO91" s="93"/>
      <c r="AP91" s="93"/>
      <c r="AQ91" s="93"/>
      <c r="AR91" s="94"/>
      <c r="AS91" s="95"/>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row>
    <row r="92" spans="2:93" ht="12.75" customHeight="1" x14ac:dyDescent="0.2">
      <c r="B92" s="96"/>
      <c r="C92" s="97"/>
      <c r="D92" s="98"/>
      <c r="E92" s="98"/>
      <c r="F92" s="98"/>
      <c r="G92" s="98"/>
      <c r="H92" s="98"/>
      <c r="I92" s="19"/>
      <c r="J92" s="84"/>
      <c r="K92" s="84"/>
      <c r="L92" s="84"/>
      <c r="M92" s="84"/>
      <c r="N92" s="19"/>
      <c r="O92" s="84"/>
      <c r="P92" s="84"/>
      <c r="Q92" s="84"/>
      <c r="R92" s="84"/>
      <c r="S92" s="19"/>
      <c r="T92" s="84"/>
      <c r="U92" s="84"/>
      <c r="V92" s="84"/>
      <c r="W92" s="84"/>
      <c r="X92" s="19"/>
      <c r="Y92" s="84"/>
      <c r="Z92" s="84"/>
      <c r="AA92" s="84"/>
      <c r="AB92" s="84"/>
      <c r="AC92" s="19"/>
      <c r="AD92" s="84"/>
      <c r="AE92" s="84"/>
      <c r="AF92" s="84"/>
      <c r="AG92" s="84"/>
      <c r="AH92" s="19"/>
      <c r="AI92" s="84"/>
      <c r="AJ92" s="84"/>
      <c r="AK92" s="84"/>
      <c r="AL92" s="84"/>
      <c r="AM92" s="19"/>
      <c r="AN92" s="84"/>
      <c r="AO92" s="84"/>
      <c r="AP92" s="84"/>
      <c r="AQ92" s="84"/>
      <c r="AR92" s="94"/>
      <c r="AS92" s="95"/>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row>
    <row r="93" spans="2:93" ht="12.75" customHeight="1" x14ac:dyDescent="0.2">
      <c r="B93" s="90" t="s">
        <v>93</v>
      </c>
      <c r="C93" s="91" t="s">
        <v>94</v>
      </c>
      <c r="D93" s="92"/>
      <c r="E93" s="92"/>
      <c r="F93" s="92"/>
      <c r="G93" s="92"/>
      <c r="H93" s="92"/>
      <c r="I93" s="22"/>
      <c r="J93" s="81"/>
      <c r="K93" s="81"/>
      <c r="L93" s="81"/>
      <c r="M93" s="81"/>
      <c r="N93" s="22"/>
      <c r="O93" s="81"/>
      <c r="P93" s="81"/>
      <c r="Q93" s="81"/>
      <c r="R93" s="81"/>
      <c r="S93" s="22"/>
      <c r="T93" s="81"/>
      <c r="U93" s="81"/>
      <c r="V93" s="81"/>
      <c r="W93" s="81"/>
      <c r="X93" s="22"/>
      <c r="Y93" s="81"/>
      <c r="Z93" s="81"/>
      <c r="AA93" s="81"/>
      <c r="AB93" s="81"/>
      <c r="AC93" s="22"/>
      <c r="AD93" s="81"/>
      <c r="AE93" s="81"/>
      <c r="AF93" s="81"/>
      <c r="AG93" s="81"/>
      <c r="AH93" s="22"/>
      <c r="AI93" s="81"/>
      <c r="AJ93" s="81"/>
      <c r="AK93" s="81"/>
      <c r="AL93" s="81"/>
      <c r="AM93" s="22"/>
      <c r="AN93" s="81"/>
      <c r="AO93" s="81"/>
      <c r="AP93" s="81"/>
      <c r="AQ93" s="81"/>
      <c r="AR93" s="88"/>
      <c r="AS93" s="89"/>
    </row>
    <row r="94" spans="2:93" ht="12.75" customHeight="1" x14ac:dyDescent="0.2">
      <c r="B94" s="90"/>
      <c r="C94" s="91"/>
      <c r="D94" s="92"/>
      <c r="E94" s="92"/>
      <c r="F94" s="92"/>
      <c r="G94" s="92"/>
      <c r="H94" s="92"/>
      <c r="I94" s="19"/>
      <c r="J94" s="84"/>
      <c r="K94" s="84"/>
      <c r="L94" s="84"/>
      <c r="M94" s="84"/>
      <c r="N94" s="19"/>
      <c r="O94" s="84"/>
      <c r="P94" s="84"/>
      <c r="Q94" s="84"/>
      <c r="R94" s="84"/>
      <c r="S94" s="19"/>
      <c r="T94" s="84"/>
      <c r="U94" s="84"/>
      <c r="V94" s="84"/>
      <c r="W94" s="84"/>
      <c r="X94" s="19"/>
      <c r="Y94" s="84"/>
      <c r="Z94" s="84"/>
      <c r="AA94" s="84"/>
      <c r="AB94" s="84"/>
      <c r="AC94" s="19"/>
      <c r="AD94" s="84"/>
      <c r="AE94" s="84"/>
      <c r="AF94" s="84"/>
      <c r="AG94" s="84"/>
      <c r="AH94" s="19"/>
      <c r="AI94" s="84"/>
      <c r="AJ94" s="84"/>
      <c r="AK94" s="84"/>
      <c r="AL94" s="84"/>
      <c r="AM94" s="19"/>
      <c r="AN94" s="84"/>
      <c r="AO94" s="84"/>
      <c r="AP94" s="84"/>
      <c r="AQ94" s="84"/>
      <c r="AR94" s="88"/>
      <c r="AS94" s="89"/>
    </row>
    <row r="95" spans="2:93" ht="12.75" customHeight="1" x14ac:dyDescent="0.2">
      <c r="B95" s="85" t="s">
        <v>95</v>
      </c>
      <c r="C95" s="86" t="s">
        <v>96</v>
      </c>
      <c r="D95" s="87"/>
      <c r="E95" s="87"/>
      <c r="F95" s="87"/>
      <c r="G95" s="87"/>
      <c r="H95" s="87"/>
      <c r="I95" s="22"/>
      <c r="J95" s="81"/>
      <c r="K95" s="81"/>
      <c r="L95" s="81"/>
      <c r="M95" s="81"/>
      <c r="N95" s="22"/>
      <c r="O95" s="81"/>
      <c r="P95" s="81"/>
      <c r="Q95" s="81"/>
      <c r="R95" s="81"/>
      <c r="S95" s="22"/>
      <c r="T95" s="81"/>
      <c r="U95" s="81"/>
      <c r="V95" s="81"/>
      <c r="W95" s="81"/>
      <c r="X95" s="22"/>
      <c r="Y95" s="81"/>
      <c r="Z95" s="81"/>
      <c r="AA95" s="81"/>
      <c r="AB95" s="81"/>
      <c r="AC95" s="22"/>
      <c r="AD95" s="81"/>
      <c r="AE95" s="81"/>
      <c r="AF95" s="81"/>
      <c r="AG95" s="81"/>
      <c r="AH95" s="22"/>
      <c r="AI95" s="81"/>
      <c r="AJ95" s="81"/>
      <c r="AK95" s="81"/>
      <c r="AL95" s="81"/>
      <c r="AM95" s="22"/>
      <c r="AN95" s="81"/>
      <c r="AO95" s="81"/>
      <c r="AP95" s="81"/>
      <c r="AQ95" s="81"/>
      <c r="AR95" s="82"/>
      <c r="AS95" s="83"/>
    </row>
    <row r="96" spans="2:93" ht="12.75" customHeight="1" x14ac:dyDescent="0.2">
      <c r="B96" s="85"/>
      <c r="C96" s="86"/>
      <c r="D96" s="87"/>
      <c r="E96" s="87"/>
      <c r="F96" s="87"/>
      <c r="G96" s="87"/>
      <c r="H96" s="87"/>
      <c r="I96" s="19"/>
      <c r="J96" s="84"/>
      <c r="K96" s="84"/>
      <c r="L96" s="84"/>
      <c r="M96" s="84"/>
      <c r="N96" s="19"/>
      <c r="O96" s="84"/>
      <c r="P96" s="84"/>
      <c r="Q96" s="84"/>
      <c r="R96" s="84"/>
      <c r="S96" s="19"/>
      <c r="T96" s="84"/>
      <c r="U96" s="84"/>
      <c r="V96" s="84"/>
      <c r="W96" s="84"/>
      <c r="X96" s="19"/>
      <c r="Y96" s="84"/>
      <c r="Z96" s="84"/>
      <c r="AA96" s="84"/>
      <c r="AB96" s="84"/>
      <c r="AC96" s="19"/>
      <c r="AD96" s="84"/>
      <c r="AE96" s="84"/>
      <c r="AF96" s="84"/>
      <c r="AG96" s="84"/>
      <c r="AH96" s="19"/>
      <c r="AI96" s="84"/>
      <c r="AJ96" s="84"/>
      <c r="AK96" s="84"/>
      <c r="AL96" s="84"/>
      <c r="AM96" s="19"/>
      <c r="AN96" s="84"/>
      <c r="AO96" s="84"/>
      <c r="AP96" s="84"/>
      <c r="AQ96" s="84"/>
      <c r="AR96" s="82"/>
      <c r="AS96" s="83"/>
    </row>
    <row r="97" spans="2:93" ht="12.75" customHeight="1" x14ac:dyDescent="0.2">
      <c r="B97" s="79" t="s">
        <v>97</v>
      </c>
      <c r="C97" s="79"/>
      <c r="D97" s="80">
        <f>SUM(D83:D96)</f>
        <v>0</v>
      </c>
      <c r="E97" s="80"/>
      <c r="F97" s="80"/>
      <c r="G97" s="80"/>
      <c r="H97" s="80"/>
      <c r="I97" s="80">
        <f>SUM(I83:I96)</f>
        <v>0</v>
      </c>
      <c r="J97" s="80"/>
      <c r="K97" s="80"/>
      <c r="L97" s="80"/>
      <c r="M97" s="80"/>
      <c r="N97" s="80">
        <f>SUM(N83:N96)</f>
        <v>0</v>
      </c>
      <c r="O97" s="80"/>
      <c r="P97" s="80"/>
      <c r="Q97" s="80"/>
      <c r="R97" s="80"/>
      <c r="S97" s="80">
        <f>SUM(S83:S96)</f>
        <v>0</v>
      </c>
      <c r="T97" s="80"/>
      <c r="U97" s="80"/>
      <c r="V97" s="80"/>
      <c r="W97" s="80"/>
      <c r="X97" s="80">
        <f>SUM(X83:X96)</f>
        <v>0</v>
      </c>
      <c r="Y97" s="80"/>
      <c r="Z97" s="80"/>
      <c r="AA97" s="80"/>
      <c r="AB97" s="80"/>
      <c r="AC97" s="80">
        <f>SUM(AC83:AC96)</f>
        <v>0</v>
      </c>
      <c r="AD97" s="80"/>
      <c r="AE97" s="80"/>
      <c r="AF97" s="80"/>
      <c r="AG97" s="80"/>
      <c r="AH97" s="80">
        <f>SUM(AH83:AH96)</f>
        <v>0</v>
      </c>
      <c r="AI97" s="80"/>
      <c r="AJ97" s="80"/>
      <c r="AK97" s="80"/>
      <c r="AL97" s="80"/>
      <c r="AM97" s="80">
        <f>SUM(AM83:AM96)</f>
        <v>0</v>
      </c>
      <c r="AN97" s="80"/>
      <c r="AO97" s="80"/>
      <c r="AP97" s="80"/>
      <c r="AQ97" s="80"/>
      <c r="AR97" s="27"/>
      <c r="AS97" s="28"/>
      <c r="AV97" s="29"/>
      <c r="BB97" s="15">
        <f>IF(OR(OR((D97-D$5)&gt;ROUND((D$4+0.9)/2,0),SUMIF($B83:$B96,"",D83:D96)&lt;&gt;0),D$5&gt;D97),1,0)</f>
        <v>0</v>
      </c>
      <c r="BC97" s="16"/>
      <c r="BD97" s="16"/>
      <c r="BE97" s="16"/>
      <c r="BF97" s="17"/>
      <c r="BG97" s="15">
        <f>IF(OR(OR((I97-I$5)&gt;ROUND((I$4+0.9)/2,0),SUMIF($B83:$B96,"",I83:I96)&lt;&gt;0),I$5&gt;I97),1,0)</f>
        <v>0</v>
      </c>
      <c r="BH97" s="16"/>
      <c r="BI97" s="16"/>
      <c r="BJ97" s="16"/>
      <c r="BK97" s="17"/>
      <c r="BL97" s="15">
        <f>IF(OR(OR((N97-N$5)&gt;ROUND((N$4+0.9)/2,0),SUMIF($B83:$B96,"",N83:N96)&lt;&gt;0),N$5&gt;N97),1,0)</f>
        <v>0</v>
      </c>
      <c r="BM97" s="16"/>
      <c r="BN97" s="16"/>
      <c r="BO97" s="16"/>
      <c r="BP97" s="17"/>
      <c r="BQ97" s="15">
        <f>IF(OR(OR((S97-S$5)&gt;ROUND((S$4+0.9)/2,0),SUMIF($B83:$B96,"",S83:S96)&lt;&gt;0),S$5&gt;S97),1,0)</f>
        <v>0</v>
      </c>
      <c r="BR97" s="16"/>
      <c r="BS97" s="16"/>
      <c r="BT97" s="16"/>
      <c r="BU97" s="17"/>
      <c r="BV97" s="15">
        <f>IF(OR(OR((X97-X$5)&gt;ROUND((X$4+0.9)/2,0),SUMIF($B83:$B96,"",X83:X96)&lt;&gt;0),X$5&gt;X97),1,0)</f>
        <v>0</v>
      </c>
      <c r="BW97" s="16"/>
      <c r="BX97" s="16"/>
      <c r="BY97" s="16"/>
      <c r="BZ97" s="17"/>
      <c r="CA97" s="15">
        <f>IF(OR(OR((AC97-AC$5)&gt;ROUND((AC$4+0.9)/2,0),SUMIF($B83:$B96,"",AC83:AC96)&lt;&gt;0),AC$5&gt;AC97),1,0)</f>
        <v>0</v>
      </c>
      <c r="CB97" s="16"/>
      <c r="CC97" s="16"/>
      <c r="CD97" s="16"/>
      <c r="CE97" s="17"/>
      <c r="CF97" s="15">
        <f>IF(OR(OR((AH97-AH$5)&gt;ROUND((AH$4+0.9)/2,0),SUMIF($B83:$B96,"",AH83:AH96)&lt;&gt;0),AH$5&gt;AH97),1,0)</f>
        <v>0</v>
      </c>
      <c r="CG97" s="16"/>
      <c r="CH97" s="16"/>
      <c r="CI97" s="16"/>
      <c r="CJ97" s="17"/>
      <c r="CK97" s="15">
        <f>IF(OR(OR((AM97-AM$5)&gt;ROUND((AM$4+0.9)/2,0),SUMIF($B83:$B96,"",AM83:AM96)&lt;&gt;0),AM$5&gt;AM97),1,0)</f>
        <v>0</v>
      </c>
      <c r="CL97" s="16"/>
      <c r="CM97" s="16"/>
      <c r="CN97" s="16"/>
      <c r="CO97" s="17"/>
    </row>
    <row r="98" spans="2:93" ht="12.75" customHeight="1" x14ac:dyDescent="0.2">
      <c r="BL98" s="1"/>
      <c r="BM98" s="1"/>
      <c r="BQ98" s="1"/>
      <c r="BR98" s="1"/>
      <c r="BV98" s="1"/>
      <c r="BW98" s="1"/>
      <c r="CA98" s="1"/>
      <c r="CB98" s="1"/>
      <c r="CF98" s="1"/>
      <c r="CG98" s="1"/>
      <c r="CK98" s="1"/>
      <c r="CL98" s="1"/>
    </row>
    <row r="99" spans="2:93" ht="12.75" customHeight="1" x14ac:dyDescent="0.2">
      <c r="B99" s="79" t="s">
        <v>98</v>
      </c>
      <c r="C99" s="79"/>
      <c r="D99" s="80">
        <f>SUM(D7:D97)/2</f>
        <v>0</v>
      </c>
      <c r="E99" s="80"/>
      <c r="F99" s="80"/>
      <c r="G99" s="80"/>
      <c r="H99" s="80"/>
      <c r="I99" s="80">
        <f>SUM(I7:I97)/2</f>
        <v>0</v>
      </c>
      <c r="J99" s="80"/>
      <c r="K99" s="80"/>
      <c r="L99" s="80"/>
      <c r="M99" s="80"/>
      <c r="N99" s="80">
        <f>SUM(N7:N97)/2</f>
        <v>0</v>
      </c>
      <c r="O99" s="80"/>
      <c r="P99" s="80"/>
      <c r="Q99" s="80"/>
      <c r="R99" s="80"/>
      <c r="S99" s="80">
        <f>SUM(S7:S97)/2</f>
        <v>0</v>
      </c>
      <c r="T99" s="80"/>
      <c r="U99" s="80"/>
      <c r="V99" s="80"/>
      <c r="W99" s="80"/>
      <c r="X99" s="80">
        <f>SUM(X7:X97)/2</f>
        <v>0</v>
      </c>
      <c r="Y99" s="80"/>
      <c r="Z99" s="80"/>
      <c r="AA99" s="80"/>
      <c r="AB99" s="80"/>
      <c r="AC99" s="80">
        <f>SUM(AC7:AC97)/2</f>
        <v>0</v>
      </c>
      <c r="AD99" s="80"/>
      <c r="AE99" s="80"/>
      <c r="AF99" s="80"/>
      <c r="AG99" s="80"/>
      <c r="AH99" s="80">
        <f>SUM(AH7:AH97)/2</f>
        <v>0</v>
      </c>
      <c r="AI99" s="80"/>
      <c r="AJ99" s="80"/>
      <c r="AK99" s="80"/>
      <c r="AL99" s="80"/>
      <c r="AM99" s="80">
        <f>SUM(AM7:AM97)/2</f>
        <v>0</v>
      </c>
      <c r="AN99" s="80"/>
      <c r="AO99" s="80"/>
      <c r="AP99" s="80"/>
      <c r="AQ99" s="80"/>
      <c r="AR99" s="27"/>
      <c r="AS99" s="28"/>
      <c r="BB99" s="15">
        <f>IF(D99&gt;(D4+D5),1,0)</f>
        <v>0</v>
      </c>
      <c r="BC99" s="16">
        <f>IF(D99&lt;(D4+D5),1,0)</f>
        <v>1</v>
      </c>
      <c r="BD99" s="16"/>
      <c r="BE99" s="16"/>
      <c r="BF99" s="17"/>
      <c r="BG99" s="15">
        <f>IF(I99&gt;(I4+I5),1,0)</f>
        <v>0</v>
      </c>
      <c r="BH99" s="16">
        <f>IF(I99&lt;(I4+I5),1,0)</f>
        <v>0</v>
      </c>
      <c r="BI99" s="16"/>
      <c r="BJ99" s="16"/>
      <c r="BK99" s="17"/>
      <c r="BL99" s="15">
        <f>IF(N99&gt;(N4+N5),1,0)</f>
        <v>0</v>
      </c>
      <c r="BM99" s="16">
        <f>IF(N99&lt;(N4+N5),1,0)</f>
        <v>0</v>
      </c>
      <c r="BN99" s="16"/>
      <c r="BO99" s="16"/>
      <c r="BP99" s="17"/>
      <c r="BQ99" s="15">
        <f>IF(S99&gt;(S4+S5),1,0)</f>
        <v>0</v>
      </c>
      <c r="BR99" s="16">
        <f>IF(S99&lt;(S4+S5),1,0)</f>
        <v>0</v>
      </c>
      <c r="BS99" s="16"/>
      <c r="BT99" s="16"/>
      <c r="BU99" s="17"/>
      <c r="BV99" s="15">
        <f>IF(X99&gt;(X4+X5),1,0)</f>
        <v>0</v>
      </c>
      <c r="BW99" s="16">
        <f>IF(X99&lt;(X4+X5),1,0)</f>
        <v>0</v>
      </c>
      <c r="BX99" s="16"/>
      <c r="BY99" s="16"/>
      <c r="BZ99" s="17"/>
      <c r="CA99" s="15">
        <f>IF(AC99&gt;(AC4+AC5),1,0)</f>
        <v>0</v>
      </c>
      <c r="CB99" s="16">
        <f>IF(AC99&lt;(AC4+AC5),1,0)</f>
        <v>0</v>
      </c>
      <c r="CC99" s="16"/>
      <c r="CD99" s="16"/>
      <c r="CE99" s="17"/>
      <c r="CF99" s="15">
        <f>IF(AH99&gt;(AH4+AH5),1,0)</f>
        <v>0</v>
      </c>
      <c r="CG99" s="16">
        <f>IF(AH99&lt;(AH4+AH5),1,0)</f>
        <v>0</v>
      </c>
      <c r="CH99" s="16"/>
      <c r="CI99" s="16"/>
      <c r="CJ99" s="17"/>
      <c r="CK99" s="15">
        <f>IF(AM99&gt;(AM4+AM5),1,0)</f>
        <v>0</v>
      </c>
      <c r="CL99" s="16">
        <f>IF(AM99&lt;(AM4+AM5),1,0)</f>
        <v>0</v>
      </c>
      <c r="CM99" s="16"/>
      <c r="CN99" s="16"/>
      <c r="CO99" s="17"/>
    </row>
    <row r="100" spans="2:93" x14ac:dyDescent="0.2"/>
    <row r="101" spans="2:93" x14ac:dyDescent="0.2"/>
  </sheetData>
  <sheetProtection sheet="1" scenarios="1"/>
  <mergeCells count="983">
    <mergeCell ref="AW2:BA2"/>
    <mergeCell ref="BB2:BF2"/>
    <mergeCell ref="BG2:BK2"/>
    <mergeCell ref="BL2:BP2"/>
    <mergeCell ref="BQ2:BU2"/>
    <mergeCell ref="BV2:BZ2"/>
    <mergeCell ref="CA2:CE2"/>
    <mergeCell ref="CF2:CJ2"/>
    <mergeCell ref="CK2:CO2"/>
    <mergeCell ref="D4:H4"/>
    <mergeCell ref="I4:M4"/>
    <mergeCell ref="N4:R4"/>
    <mergeCell ref="S4:W4"/>
    <mergeCell ref="X4:AB4"/>
    <mergeCell ref="AC4:AG4"/>
    <mergeCell ref="AH4:AL4"/>
    <mergeCell ref="AM4:AQ4"/>
    <mergeCell ref="D2:H2"/>
    <mergeCell ref="I2:M2"/>
    <mergeCell ref="N2:R2"/>
    <mergeCell ref="S2:W2"/>
    <mergeCell ref="X2:AB2"/>
    <mergeCell ref="AC2:AG2"/>
    <mergeCell ref="AH2:AL2"/>
    <mergeCell ref="AM2:AQ2"/>
    <mergeCell ref="D5:H5"/>
    <mergeCell ref="I5:M5"/>
    <mergeCell ref="N5:R5"/>
    <mergeCell ref="S5:W5"/>
    <mergeCell ref="X5:AB5"/>
    <mergeCell ref="AC5:AG5"/>
    <mergeCell ref="AH5:AL5"/>
    <mergeCell ref="AM5:AQ5"/>
    <mergeCell ref="B7:B8"/>
    <mergeCell ref="C7:C8"/>
    <mergeCell ref="E7:H7"/>
    <mergeCell ref="J7:M7"/>
    <mergeCell ref="O7:R7"/>
    <mergeCell ref="T7:W7"/>
    <mergeCell ref="Y7:AB7"/>
    <mergeCell ref="AD7:AG7"/>
    <mergeCell ref="AI7:AL7"/>
    <mergeCell ref="AN7:AQ7"/>
    <mergeCell ref="AR7:AR8"/>
    <mergeCell ref="AS7:AS8"/>
    <mergeCell ref="F8:G8"/>
    <mergeCell ref="K8:L8"/>
    <mergeCell ref="P8:Q8"/>
    <mergeCell ref="U8:V8"/>
    <mergeCell ref="Z8:AA8"/>
    <mergeCell ref="AE8:AF8"/>
    <mergeCell ref="AJ8:AK8"/>
    <mergeCell ref="AO8:AP8"/>
    <mergeCell ref="B9:B10"/>
    <mergeCell ref="C9:C10"/>
    <mergeCell ref="E9:H9"/>
    <mergeCell ref="J9:M9"/>
    <mergeCell ref="O9:R9"/>
    <mergeCell ref="T9:W9"/>
    <mergeCell ref="Y9:AB9"/>
    <mergeCell ref="AD9:AG9"/>
    <mergeCell ref="AI9:AL9"/>
    <mergeCell ref="AN9:AQ9"/>
    <mergeCell ref="AR9:AR10"/>
    <mergeCell ref="AS9:AS10"/>
    <mergeCell ref="F10:G10"/>
    <mergeCell ref="K10:L10"/>
    <mergeCell ref="P10:Q10"/>
    <mergeCell ref="U10:V10"/>
    <mergeCell ref="Z10:AA10"/>
    <mergeCell ref="AE10:AF10"/>
    <mergeCell ref="AJ10:AK10"/>
    <mergeCell ref="AO10:AP10"/>
    <mergeCell ref="B11:B12"/>
    <mergeCell ref="C11:C12"/>
    <mergeCell ref="D11:H12"/>
    <mergeCell ref="I11:M12"/>
    <mergeCell ref="N11:R12"/>
    <mergeCell ref="S11:W12"/>
    <mergeCell ref="Y11:AB11"/>
    <mergeCell ref="AD11:AG11"/>
    <mergeCell ref="AI11:AL11"/>
    <mergeCell ref="AN11:AQ11"/>
    <mergeCell ref="AR11:AR12"/>
    <mergeCell ref="AS11:AS12"/>
    <mergeCell ref="Z12:AA12"/>
    <mergeCell ref="AE12:AF12"/>
    <mergeCell ref="AJ12:AK12"/>
    <mergeCell ref="AO12:AP12"/>
    <mergeCell ref="B13:B14"/>
    <mergeCell ref="C13:C14"/>
    <mergeCell ref="E13:H13"/>
    <mergeCell ref="J13:M13"/>
    <mergeCell ref="O13:R13"/>
    <mergeCell ref="T13:W13"/>
    <mergeCell ref="Y13:AB13"/>
    <mergeCell ref="AD13:AG13"/>
    <mergeCell ref="AI13:AL13"/>
    <mergeCell ref="AN13:AQ13"/>
    <mergeCell ref="AR13:AR14"/>
    <mergeCell ref="AS13:AS14"/>
    <mergeCell ref="F14:G14"/>
    <mergeCell ref="K14:L14"/>
    <mergeCell ref="P14:Q14"/>
    <mergeCell ref="U14:V14"/>
    <mergeCell ref="Z14:AA14"/>
    <mergeCell ref="AE14:AF14"/>
    <mergeCell ref="AJ14:AK14"/>
    <mergeCell ref="AO14:AP14"/>
    <mergeCell ref="B15:B16"/>
    <mergeCell ref="C15:C16"/>
    <mergeCell ref="E15:H15"/>
    <mergeCell ref="J15:M15"/>
    <mergeCell ref="O15:R15"/>
    <mergeCell ref="T15:W15"/>
    <mergeCell ref="Y15:AB15"/>
    <mergeCell ref="AD15:AG15"/>
    <mergeCell ref="AI15:AL15"/>
    <mergeCell ref="AN15:AQ15"/>
    <mergeCell ref="AR15:AR16"/>
    <mergeCell ref="AS15:AS16"/>
    <mergeCell ref="F16:G16"/>
    <mergeCell ref="K16:L16"/>
    <mergeCell ref="P16:Q16"/>
    <mergeCell ref="U16:V16"/>
    <mergeCell ref="Z16:AA16"/>
    <mergeCell ref="AE16:AF16"/>
    <mergeCell ref="AJ16:AK16"/>
    <mergeCell ref="AO16:AP16"/>
    <mergeCell ref="B17:B18"/>
    <mergeCell ref="C17:C18"/>
    <mergeCell ref="E17:H17"/>
    <mergeCell ref="J17:M17"/>
    <mergeCell ref="O17:R17"/>
    <mergeCell ref="T17:W17"/>
    <mergeCell ref="Y17:AB17"/>
    <mergeCell ref="AD17:AG17"/>
    <mergeCell ref="AI17:AL17"/>
    <mergeCell ref="AN17:AQ17"/>
    <mergeCell ref="AR17:AR18"/>
    <mergeCell ref="AS17:AS18"/>
    <mergeCell ref="F18:G18"/>
    <mergeCell ref="K18:L18"/>
    <mergeCell ref="P18:Q18"/>
    <mergeCell ref="U18:V18"/>
    <mergeCell ref="Z18:AA18"/>
    <mergeCell ref="AE18:AF18"/>
    <mergeCell ref="AJ18:AK18"/>
    <mergeCell ref="AO18:AP18"/>
    <mergeCell ref="B19:B20"/>
    <mergeCell ref="C19:C20"/>
    <mergeCell ref="D19:H20"/>
    <mergeCell ref="J19:M19"/>
    <mergeCell ref="O19:R19"/>
    <mergeCell ref="T19:W19"/>
    <mergeCell ref="Y19:AB19"/>
    <mergeCell ref="AD19:AG19"/>
    <mergeCell ref="AI19:AL19"/>
    <mergeCell ref="AN19:AQ19"/>
    <mergeCell ref="AR19:AR20"/>
    <mergeCell ref="AS19:AS20"/>
    <mergeCell ref="J20:K20"/>
    <mergeCell ref="L20:M20"/>
    <mergeCell ref="O20:P20"/>
    <mergeCell ref="Q20:R20"/>
    <mergeCell ref="T20:U20"/>
    <mergeCell ref="V20:W20"/>
    <mergeCell ref="Y20:Z20"/>
    <mergeCell ref="AA20:AB20"/>
    <mergeCell ref="AD20:AE20"/>
    <mergeCell ref="AF20:AG20"/>
    <mergeCell ref="AI20:AJ20"/>
    <mergeCell ref="AK20:AL20"/>
    <mergeCell ref="AN20:AO20"/>
    <mergeCell ref="AP20:AQ20"/>
    <mergeCell ref="B21:B22"/>
    <mergeCell ref="C21:C22"/>
    <mergeCell ref="D21:H22"/>
    <mergeCell ref="J21:M21"/>
    <mergeCell ref="O21:R21"/>
    <mergeCell ref="T21:W21"/>
    <mergeCell ref="Y21:AB21"/>
    <mergeCell ref="AD21:AG21"/>
    <mergeCell ref="AI21:AL21"/>
    <mergeCell ref="AN21:AQ21"/>
    <mergeCell ref="AR21:AR22"/>
    <mergeCell ref="AS21:AS22"/>
    <mergeCell ref="J22:K22"/>
    <mergeCell ref="L22:M22"/>
    <mergeCell ref="O22:P22"/>
    <mergeCell ref="Q22:R22"/>
    <mergeCell ref="T22:U22"/>
    <mergeCell ref="V22:W22"/>
    <mergeCell ref="Y22:Z22"/>
    <mergeCell ref="AA22:AB22"/>
    <mergeCell ref="AD22:AE22"/>
    <mergeCell ref="AF22:AG22"/>
    <mergeCell ref="AI22:AJ22"/>
    <mergeCell ref="AK22:AL22"/>
    <mergeCell ref="AN22:AO22"/>
    <mergeCell ref="AP22:AQ22"/>
    <mergeCell ref="B23:B24"/>
    <mergeCell ref="C23:C24"/>
    <mergeCell ref="D23:H24"/>
    <mergeCell ref="J23:M23"/>
    <mergeCell ref="O23:R23"/>
    <mergeCell ref="T23:W23"/>
    <mergeCell ref="Y23:AB23"/>
    <mergeCell ref="AD23:AG23"/>
    <mergeCell ref="AI23:AL23"/>
    <mergeCell ref="AN23:AQ23"/>
    <mergeCell ref="AR23:AR24"/>
    <mergeCell ref="AS23:AS24"/>
    <mergeCell ref="J24:K24"/>
    <mergeCell ref="L24:M24"/>
    <mergeCell ref="O24:P24"/>
    <mergeCell ref="Q24:R24"/>
    <mergeCell ref="T24:U24"/>
    <mergeCell ref="V24:W24"/>
    <mergeCell ref="Y24:Z24"/>
    <mergeCell ref="AA24:AB24"/>
    <mergeCell ref="AD24:AE24"/>
    <mergeCell ref="AF24:AG24"/>
    <mergeCell ref="AI24:AJ24"/>
    <mergeCell ref="AK24:AL24"/>
    <mergeCell ref="AN24:AO24"/>
    <mergeCell ref="AP24:AQ24"/>
    <mergeCell ref="B25:B26"/>
    <mergeCell ref="C25:C26"/>
    <mergeCell ref="D25:H26"/>
    <mergeCell ref="J25:M25"/>
    <mergeCell ref="O25:R25"/>
    <mergeCell ref="T25:W25"/>
    <mergeCell ref="Y25:AB25"/>
    <mergeCell ref="AD25:AG25"/>
    <mergeCell ref="AI25:AL25"/>
    <mergeCell ref="AN25:AQ25"/>
    <mergeCell ref="AR25:AR26"/>
    <mergeCell ref="AS25:AS26"/>
    <mergeCell ref="J26:M26"/>
    <mergeCell ref="O26:R26"/>
    <mergeCell ref="T26:W26"/>
    <mergeCell ref="Y26:AB26"/>
    <mergeCell ref="AD26:AG26"/>
    <mergeCell ref="AI26:AL26"/>
    <mergeCell ref="AN26:AQ26"/>
    <mergeCell ref="B27:C27"/>
    <mergeCell ref="D27:H27"/>
    <mergeCell ref="I27:M27"/>
    <mergeCell ref="N27:R27"/>
    <mergeCell ref="S27:W27"/>
    <mergeCell ref="X27:AB27"/>
    <mergeCell ref="AC27:AG27"/>
    <mergeCell ref="AH27:AL27"/>
    <mergeCell ref="AM27:AQ27"/>
    <mergeCell ref="B28:B29"/>
    <mergeCell ref="C28:C29"/>
    <mergeCell ref="E28:H28"/>
    <mergeCell ref="J28:M28"/>
    <mergeCell ref="O28:R28"/>
    <mergeCell ref="T28:W28"/>
    <mergeCell ref="Y28:AB28"/>
    <mergeCell ref="AD28:AG28"/>
    <mergeCell ref="AI28:AL28"/>
    <mergeCell ref="AN28:AQ28"/>
    <mergeCell ref="AR28:AR29"/>
    <mergeCell ref="AS28:AS29"/>
    <mergeCell ref="F29:G29"/>
    <mergeCell ref="K29:L29"/>
    <mergeCell ref="P29:Q29"/>
    <mergeCell ref="U29:V29"/>
    <mergeCell ref="Z29:AA29"/>
    <mergeCell ref="AE29:AF29"/>
    <mergeCell ref="AJ29:AK29"/>
    <mergeCell ref="AO29:AP29"/>
    <mergeCell ref="B30:B31"/>
    <mergeCell ref="C30:C31"/>
    <mergeCell ref="E30:H30"/>
    <mergeCell ref="J30:M30"/>
    <mergeCell ref="O30:R30"/>
    <mergeCell ref="T30:W30"/>
    <mergeCell ref="Y30:AB30"/>
    <mergeCell ref="AD30:AG30"/>
    <mergeCell ref="AI30:AL30"/>
    <mergeCell ref="AN30:AQ30"/>
    <mergeCell ref="AR30:AR31"/>
    <mergeCell ref="AS30:AS31"/>
    <mergeCell ref="F31:G31"/>
    <mergeCell ref="K31:L31"/>
    <mergeCell ref="P31:Q31"/>
    <mergeCell ref="U31:V31"/>
    <mergeCell ref="Z31:AA31"/>
    <mergeCell ref="AE31:AF31"/>
    <mergeCell ref="AJ31:AK31"/>
    <mergeCell ref="AO31:AP31"/>
    <mergeCell ref="B32:B33"/>
    <mergeCell ref="C32:C33"/>
    <mergeCell ref="E32:H32"/>
    <mergeCell ref="J32:M32"/>
    <mergeCell ref="O32:R32"/>
    <mergeCell ref="T32:W32"/>
    <mergeCell ref="Y32:AB32"/>
    <mergeCell ref="AD32:AG32"/>
    <mergeCell ref="AI32:AL32"/>
    <mergeCell ref="AN32:AQ32"/>
    <mergeCell ref="AR32:AR33"/>
    <mergeCell ref="AS32:AS33"/>
    <mergeCell ref="F33:G33"/>
    <mergeCell ref="K33:L33"/>
    <mergeCell ref="P33:Q33"/>
    <mergeCell ref="U33:V33"/>
    <mergeCell ref="Z33:AA33"/>
    <mergeCell ref="AE33:AF33"/>
    <mergeCell ref="AJ33:AK33"/>
    <mergeCell ref="AO33:AP33"/>
    <mergeCell ref="B34:B35"/>
    <mergeCell ref="C34:C35"/>
    <mergeCell ref="D34:H35"/>
    <mergeCell ref="J34:M34"/>
    <mergeCell ref="O34:R34"/>
    <mergeCell ref="T34:W34"/>
    <mergeCell ref="Y34:AB34"/>
    <mergeCell ref="AD34:AG34"/>
    <mergeCell ref="AI34:AL34"/>
    <mergeCell ref="AN34:AQ34"/>
    <mergeCell ref="AR34:AR35"/>
    <mergeCell ref="AS34:AS35"/>
    <mergeCell ref="K35:L35"/>
    <mergeCell ref="P35:Q35"/>
    <mergeCell ref="U35:V35"/>
    <mergeCell ref="Z35:AA35"/>
    <mergeCell ref="AE35:AF35"/>
    <mergeCell ref="AJ35:AK35"/>
    <mergeCell ref="AO35:AP35"/>
    <mergeCell ref="B36:B37"/>
    <mergeCell ref="C36:C37"/>
    <mergeCell ref="D36:H37"/>
    <mergeCell ref="I36:M37"/>
    <mergeCell ref="N36:R37"/>
    <mergeCell ref="S36:W37"/>
    <mergeCell ref="Y36:AB36"/>
    <mergeCell ref="AD36:AG36"/>
    <mergeCell ref="AI36:AL36"/>
    <mergeCell ref="AN36:AQ36"/>
    <mergeCell ref="AR36:AR37"/>
    <mergeCell ref="AS36:AS37"/>
    <mergeCell ref="Z37:AA37"/>
    <mergeCell ref="AE37:AF37"/>
    <mergeCell ref="AJ37:AK37"/>
    <mergeCell ref="AO37:AP37"/>
    <mergeCell ref="B38:B39"/>
    <mergeCell ref="C38:C39"/>
    <mergeCell ref="E38:H38"/>
    <mergeCell ref="J38:M38"/>
    <mergeCell ref="O38:R38"/>
    <mergeCell ref="T38:W38"/>
    <mergeCell ref="Y38:AB38"/>
    <mergeCell ref="AD38:AG38"/>
    <mergeCell ref="AI38:AL38"/>
    <mergeCell ref="AN38:AQ38"/>
    <mergeCell ref="AR38:AR39"/>
    <mergeCell ref="AS38:AS39"/>
    <mergeCell ref="F39:G39"/>
    <mergeCell ref="K39:L39"/>
    <mergeCell ref="P39:Q39"/>
    <mergeCell ref="U39:V39"/>
    <mergeCell ref="Z39:AA39"/>
    <mergeCell ref="AE39:AF39"/>
    <mergeCell ref="AJ39:AK39"/>
    <mergeCell ref="AO39:AP39"/>
    <mergeCell ref="B40:B41"/>
    <mergeCell ref="C40:C41"/>
    <mergeCell ref="D40:H41"/>
    <mergeCell ref="J40:M40"/>
    <mergeCell ref="O40:R40"/>
    <mergeCell ref="T40:W40"/>
    <mergeCell ref="Y40:AB40"/>
    <mergeCell ref="AD40:AG40"/>
    <mergeCell ref="AI40:AL40"/>
    <mergeCell ref="AN40:AQ40"/>
    <mergeCell ref="AR40:AR41"/>
    <mergeCell ref="AS40:AS41"/>
    <mergeCell ref="J41:K41"/>
    <mergeCell ref="L41:M41"/>
    <mergeCell ref="O41:P41"/>
    <mergeCell ref="Q41:R41"/>
    <mergeCell ref="T41:U41"/>
    <mergeCell ref="V41:W41"/>
    <mergeCell ref="Y41:Z41"/>
    <mergeCell ref="AA41:AB41"/>
    <mergeCell ref="AD41:AE41"/>
    <mergeCell ref="AF41:AG41"/>
    <mergeCell ref="AI41:AJ41"/>
    <mergeCell ref="AK41:AL41"/>
    <mergeCell ref="AN41:AO41"/>
    <mergeCell ref="AP41:AQ41"/>
    <mergeCell ref="B42:B43"/>
    <mergeCell ref="C42:C43"/>
    <mergeCell ref="D42:H43"/>
    <mergeCell ref="J42:M42"/>
    <mergeCell ref="O42:R42"/>
    <mergeCell ref="T42:W42"/>
    <mergeCell ref="Y42:AB42"/>
    <mergeCell ref="AD42:AG42"/>
    <mergeCell ref="AI42:AL42"/>
    <mergeCell ref="AN42:AQ42"/>
    <mergeCell ref="AR42:AR43"/>
    <mergeCell ref="AS42:AS43"/>
    <mergeCell ref="J43:K43"/>
    <mergeCell ref="L43:M43"/>
    <mergeCell ref="O43:P43"/>
    <mergeCell ref="Q43:R43"/>
    <mergeCell ref="T43:U43"/>
    <mergeCell ref="V43:W43"/>
    <mergeCell ref="Y43:Z43"/>
    <mergeCell ref="AA43:AB43"/>
    <mergeCell ref="AD43:AE43"/>
    <mergeCell ref="AF43:AG43"/>
    <mergeCell ref="AI43:AJ43"/>
    <mergeCell ref="AK43:AL43"/>
    <mergeCell ref="AN43:AO43"/>
    <mergeCell ref="AP43:AQ43"/>
    <mergeCell ref="B44:B45"/>
    <mergeCell ref="C44:C45"/>
    <mergeCell ref="D44:H45"/>
    <mergeCell ref="J44:K44"/>
    <mergeCell ref="L44:M44"/>
    <mergeCell ref="O44:P44"/>
    <mergeCell ref="Q44:R44"/>
    <mergeCell ref="T44:U44"/>
    <mergeCell ref="V44:W44"/>
    <mergeCell ref="AS44:AS45"/>
    <mergeCell ref="J45:K45"/>
    <mergeCell ref="L45:M45"/>
    <mergeCell ref="O45:P45"/>
    <mergeCell ref="Q45:R45"/>
    <mergeCell ref="T45:U45"/>
    <mergeCell ref="V45:W45"/>
    <mergeCell ref="Y45:Z45"/>
    <mergeCell ref="AA45:AB45"/>
    <mergeCell ref="AD45:AE45"/>
    <mergeCell ref="AF45:AG45"/>
    <mergeCell ref="AI45:AJ45"/>
    <mergeCell ref="AK45:AL45"/>
    <mergeCell ref="AN45:AO45"/>
    <mergeCell ref="AP45:AQ45"/>
    <mergeCell ref="Y44:Z44"/>
    <mergeCell ref="AA44:AB44"/>
    <mergeCell ref="AD44:AE44"/>
    <mergeCell ref="AF44:AG44"/>
    <mergeCell ref="AI44:AJ44"/>
    <mergeCell ref="AK44:AL44"/>
    <mergeCell ref="AN44:AO44"/>
    <mergeCell ref="AP44:AQ44"/>
    <mergeCell ref="AR44:AR45"/>
    <mergeCell ref="B46:C46"/>
    <mergeCell ref="D46:H46"/>
    <mergeCell ref="I46:M46"/>
    <mergeCell ref="N46:R46"/>
    <mergeCell ref="S46:W46"/>
    <mergeCell ref="X46:AB46"/>
    <mergeCell ref="AC46:AG46"/>
    <mergeCell ref="AH46:AL46"/>
    <mergeCell ref="AM46:AQ46"/>
    <mergeCell ref="B47:B48"/>
    <mergeCell ref="C47:C48"/>
    <mergeCell ref="E47:H47"/>
    <mergeCell ref="J47:M47"/>
    <mergeCell ref="O47:R47"/>
    <mergeCell ref="T47:W47"/>
    <mergeCell ref="Y47:AB47"/>
    <mergeCell ref="AD47:AG47"/>
    <mergeCell ref="AI47:AL47"/>
    <mergeCell ref="AN47:AQ47"/>
    <mergeCell ref="AR47:AR48"/>
    <mergeCell ref="AS47:AS48"/>
    <mergeCell ref="F48:G48"/>
    <mergeCell ref="K48:L48"/>
    <mergeCell ref="P48:Q48"/>
    <mergeCell ref="U48:V48"/>
    <mergeCell ref="Z48:AA48"/>
    <mergeCell ref="AE48:AF48"/>
    <mergeCell ref="AJ48:AK48"/>
    <mergeCell ref="AO48:AP48"/>
    <mergeCell ref="B49:B50"/>
    <mergeCell ref="C49:C50"/>
    <mergeCell ref="E49:H49"/>
    <mergeCell ref="J49:M49"/>
    <mergeCell ref="O49:R49"/>
    <mergeCell ref="T49:W49"/>
    <mergeCell ref="Y49:AB49"/>
    <mergeCell ref="AD49:AG49"/>
    <mergeCell ref="AI49:AL49"/>
    <mergeCell ref="AN49:AQ49"/>
    <mergeCell ref="AR49:AR50"/>
    <mergeCell ref="AS49:AS50"/>
    <mergeCell ref="F50:G50"/>
    <mergeCell ref="K50:L50"/>
    <mergeCell ref="P50:Q50"/>
    <mergeCell ref="U50:V50"/>
    <mergeCell ref="Z50:AA50"/>
    <mergeCell ref="AE50:AF50"/>
    <mergeCell ref="AJ50:AK50"/>
    <mergeCell ref="AO50:AP50"/>
    <mergeCell ref="B51:B52"/>
    <mergeCell ref="C51:C52"/>
    <mergeCell ref="D51:H52"/>
    <mergeCell ref="I51:M52"/>
    <mergeCell ref="N51:R52"/>
    <mergeCell ref="S51:W52"/>
    <mergeCell ref="Y51:AB51"/>
    <mergeCell ref="AD51:AG51"/>
    <mergeCell ref="AI51:AL51"/>
    <mergeCell ref="AN51:AQ51"/>
    <mergeCell ref="AR51:AR52"/>
    <mergeCell ref="AS51:AS52"/>
    <mergeCell ref="Z52:AA52"/>
    <mergeCell ref="AE52:AF52"/>
    <mergeCell ref="AJ52:AK52"/>
    <mergeCell ref="AO52:AP52"/>
    <mergeCell ref="B53:B54"/>
    <mergeCell ref="C53:C54"/>
    <mergeCell ref="D53:H54"/>
    <mergeCell ref="J53:M53"/>
    <mergeCell ref="O53:R53"/>
    <mergeCell ref="T53:W53"/>
    <mergeCell ref="Y53:AB53"/>
    <mergeCell ref="AD53:AG53"/>
    <mergeCell ref="AI53:AL53"/>
    <mergeCell ref="AN53:AQ53"/>
    <mergeCell ref="AR53:AR54"/>
    <mergeCell ref="AS53:AS54"/>
    <mergeCell ref="J54:K54"/>
    <mergeCell ref="L54:M54"/>
    <mergeCell ref="O54:P54"/>
    <mergeCell ref="Q54:R54"/>
    <mergeCell ref="T54:U54"/>
    <mergeCell ref="V54:W54"/>
    <mergeCell ref="Y54:Z54"/>
    <mergeCell ref="AA54:AB54"/>
    <mergeCell ref="AD54:AE54"/>
    <mergeCell ref="AF54:AG54"/>
    <mergeCell ref="AI54:AJ54"/>
    <mergeCell ref="AK54:AL54"/>
    <mergeCell ref="AN54:AO54"/>
    <mergeCell ref="AP54:AQ54"/>
    <mergeCell ref="B55:B56"/>
    <mergeCell ref="C55:C56"/>
    <mergeCell ref="D55:H56"/>
    <mergeCell ref="J55:M55"/>
    <mergeCell ref="O55:R55"/>
    <mergeCell ref="T55:W55"/>
    <mergeCell ref="Y55:AB55"/>
    <mergeCell ref="AD55:AG55"/>
    <mergeCell ref="AI55:AL55"/>
    <mergeCell ref="AN55:AQ55"/>
    <mergeCell ref="AR55:AR56"/>
    <mergeCell ref="AS55:AS56"/>
    <mergeCell ref="J56:K56"/>
    <mergeCell ref="L56:M56"/>
    <mergeCell ref="O56:P56"/>
    <mergeCell ref="Q56:R56"/>
    <mergeCell ref="T56:U56"/>
    <mergeCell ref="V56:W56"/>
    <mergeCell ref="Y56:Z56"/>
    <mergeCell ref="AA56:AB56"/>
    <mergeCell ref="AD56:AE56"/>
    <mergeCell ref="AF56:AG56"/>
    <mergeCell ref="AI56:AJ56"/>
    <mergeCell ref="AK56:AL56"/>
    <mergeCell ref="AN56:AO56"/>
    <mergeCell ref="AP56:AQ56"/>
    <mergeCell ref="B57:B58"/>
    <mergeCell ref="C57:C58"/>
    <mergeCell ref="D57:H58"/>
    <mergeCell ref="J57:K57"/>
    <mergeCell ref="L57:M57"/>
    <mergeCell ref="O57:P57"/>
    <mergeCell ref="Q57:R57"/>
    <mergeCell ref="T57:U57"/>
    <mergeCell ref="V57:W57"/>
    <mergeCell ref="AS57:AS58"/>
    <mergeCell ref="J58:K58"/>
    <mergeCell ref="L58:M58"/>
    <mergeCell ref="O58:P58"/>
    <mergeCell ref="Q58:R58"/>
    <mergeCell ref="T58:U58"/>
    <mergeCell ref="V58:W58"/>
    <mergeCell ref="Y58:Z58"/>
    <mergeCell ref="AA58:AB58"/>
    <mergeCell ref="AD58:AE58"/>
    <mergeCell ref="AF58:AG58"/>
    <mergeCell ref="AI58:AJ58"/>
    <mergeCell ref="AK58:AL58"/>
    <mergeCell ref="AN58:AO58"/>
    <mergeCell ref="AP58:AQ58"/>
    <mergeCell ref="Y57:Z57"/>
    <mergeCell ref="AA57:AB57"/>
    <mergeCell ref="AD57:AE57"/>
    <mergeCell ref="AF57:AG57"/>
    <mergeCell ref="AI57:AJ57"/>
    <mergeCell ref="AK57:AL57"/>
    <mergeCell ref="AN57:AO57"/>
    <mergeCell ref="AP57:AQ57"/>
    <mergeCell ref="AR57:AR58"/>
    <mergeCell ref="B59:B60"/>
    <mergeCell ref="C59:C60"/>
    <mergeCell ref="D59:H60"/>
    <mergeCell ref="J59:K59"/>
    <mergeCell ref="L59:M59"/>
    <mergeCell ref="O59:P59"/>
    <mergeCell ref="Q59:R59"/>
    <mergeCell ref="T59:U59"/>
    <mergeCell ref="V59:W59"/>
    <mergeCell ref="AS59:AS60"/>
    <mergeCell ref="J60:K60"/>
    <mergeCell ref="L60:M60"/>
    <mergeCell ref="O60:P60"/>
    <mergeCell ref="Q60:R60"/>
    <mergeCell ref="T60:U60"/>
    <mergeCell ref="V60:W60"/>
    <mergeCell ref="Y60:Z60"/>
    <mergeCell ref="AA60:AB60"/>
    <mergeCell ref="AD60:AE60"/>
    <mergeCell ref="AF60:AG60"/>
    <mergeCell ref="AI60:AJ60"/>
    <mergeCell ref="AK60:AL60"/>
    <mergeCell ref="AN60:AO60"/>
    <mergeCell ref="AP60:AQ60"/>
    <mergeCell ref="Y59:Z59"/>
    <mergeCell ref="AA59:AB59"/>
    <mergeCell ref="AD59:AE59"/>
    <mergeCell ref="AF59:AG59"/>
    <mergeCell ref="AI59:AJ59"/>
    <mergeCell ref="AK59:AL59"/>
    <mergeCell ref="AN59:AO59"/>
    <mergeCell ref="AP59:AQ59"/>
    <mergeCell ref="AR59:AR60"/>
    <mergeCell ref="B61:B62"/>
    <mergeCell ref="C61:C62"/>
    <mergeCell ref="D61:H62"/>
    <mergeCell ref="J61:K61"/>
    <mergeCell ref="L61:M61"/>
    <mergeCell ref="O61:P61"/>
    <mergeCell ref="Q61:R61"/>
    <mergeCell ref="T61:U61"/>
    <mergeCell ref="V61:W61"/>
    <mergeCell ref="AS61:AS62"/>
    <mergeCell ref="J62:K62"/>
    <mergeCell ref="L62:M62"/>
    <mergeCell ref="O62:P62"/>
    <mergeCell ref="Q62:R62"/>
    <mergeCell ref="T62:U62"/>
    <mergeCell ref="V62:W62"/>
    <mergeCell ref="Y62:Z62"/>
    <mergeCell ref="AA62:AB62"/>
    <mergeCell ref="AD62:AE62"/>
    <mergeCell ref="AF62:AG62"/>
    <mergeCell ref="AI62:AJ62"/>
    <mergeCell ref="AK62:AL62"/>
    <mergeCell ref="AN62:AO62"/>
    <mergeCell ref="AP62:AQ62"/>
    <mergeCell ref="Y61:Z61"/>
    <mergeCell ref="AA61:AB61"/>
    <mergeCell ref="AD61:AE61"/>
    <mergeCell ref="AF61:AG61"/>
    <mergeCell ref="AI61:AJ61"/>
    <mergeCell ref="AK61:AL61"/>
    <mergeCell ref="AN61:AO61"/>
    <mergeCell ref="AP61:AQ61"/>
    <mergeCell ref="AR61:AR62"/>
    <mergeCell ref="AN63:AQ64"/>
    <mergeCell ref="AR63:AR64"/>
    <mergeCell ref="AS63:AS64"/>
    <mergeCell ref="B65:C65"/>
    <mergeCell ref="D65:H65"/>
    <mergeCell ref="I65:M65"/>
    <mergeCell ref="N65:R65"/>
    <mergeCell ref="S65:W65"/>
    <mergeCell ref="X65:AB65"/>
    <mergeCell ref="AC65:AG65"/>
    <mergeCell ref="AH65:AL65"/>
    <mergeCell ref="AM65:AQ65"/>
    <mergeCell ref="B63:B64"/>
    <mergeCell ref="C63:C64"/>
    <mergeCell ref="D63:H64"/>
    <mergeCell ref="J63:M64"/>
    <mergeCell ref="O63:R64"/>
    <mergeCell ref="T63:W64"/>
    <mergeCell ref="Y63:AB64"/>
    <mergeCell ref="AD63:AG64"/>
    <mergeCell ref="AI63:AL64"/>
    <mergeCell ref="B66:B67"/>
    <mergeCell ref="C66:C67"/>
    <mergeCell ref="E66:H66"/>
    <mergeCell ref="J66:M66"/>
    <mergeCell ref="O66:R66"/>
    <mergeCell ref="T66:W66"/>
    <mergeCell ref="Y66:AB66"/>
    <mergeCell ref="AD66:AG66"/>
    <mergeCell ref="AI66:AL66"/>
    <mergeCell ref="AN66:AQ66"/>
    <mergeCell ref="AR66:AR67"/>
    <mergeCell ref="AS66:AS67"/>
    <mergeCell ref="F67:G67"/>
    <mergeCell ref="K67:L67"/>
    <mergeCell ref="P67:Q67"/>
    <mergeCell ref="U67:V67"/>
    <mergeCell ref="Z67:AA67"/>
    <mergeCell ref="AE67:AF67"/>
    <mergeCell ref="AJ67:AK67"/>
    <mergeCell ref="AO67:AP67"/>
    <mergeCell ref="B68:B69"/>
    <mergeCell ref="C68:C69"/>
    <mergeCell ref="E68:H68"/>
    <mergeCell ref="J68:M68"/>
    <mergeCell ref="O68:R68"/>
    <mergeCell ref="T68:W68"/>
    <mergeCell ref="Y68:AB68"/>
    <mergeCell ref="AD68:AG68"/>
    <mergeCell ref="AI68:AL68"/>
    <mergeCell ref="AN68:AQ68"/>
    <mergeCell ref="AR68:AR69"/>
    <mergeCell ref="AS68:AS69"/>
    <mergeCell ref="F69:G69"/>
    <mergeCell ref="K69:L69"/>
    <mergeCell ref="P69:Q69"/>
    <mergeCell ref="U69:V69"/>
    <mergeCell ref="Z69:AA69"/>
    <mergeCell ref="AE69:AF69"/>
    <mergeCell ref="AJ69:AK69"/>
    <mergeCell ref="AO69:AP69"/>
    <mergeCell ref="B70:B71"/>
    <mergeCell ref="C70:C71"/>
    <mergeCell ref="D70:H71"/>
    <mergeCell ref="I70:M71"/>
    <mergeCell ref="O70:R70"/>
    <mergeCell ref="T70:W70"/>
    <mergeCell ref="Y70:AB70"/>
    <mergeCell ref="AD70:AG70"/>
    <mergeCell ref="AI70:AL70"/>
    <mergeCell ref="AN70:AQ70"/>
    <mergeCell ref="AR70:AR71"/>
    <mergeCell ref="AS70:AS71"/>
    <mergeCell ref="P71:Q71"/>
    <mergeCell ref="U71:V71"/>
    <mergeCell ref="Z71:AA71"/>
    <mergeCell ref="AE71:AF71"/>
    <mergeCell ref="AJ71:AK71"/>
    <mergeCell ref="AO71:AP71"/>
    <mergeCell ref="B72:B73"/>
    <mergeCell ref="C72:C73"/>
    <mergeCell ref="D72:H73"/>
    <mergeCell ref="I72:M73"/>
    <mergeCell ref="N72:R73"/>
    <mergeCell ref="S72:W73"/>
    <mergeCell ref="X72:AB73"/>
    <mergeCell ref="AD72:AG72"/>
    <mergeCell ref="AI72:AL72"/>
    <mergeCell ref="AE77:AF77"/>
    <mergeCell ref="AJ77:AK77"/>
    <mergeCell ref="AO77:AP77"/>
    <mergeCell ref="B74:B75"/>
    <mergeCell ref="C74:C75"/>
    <mergeCell ref="D74:H75"/>
    <mergeCell ref="I74:M75"/>
    <mergeCell ref="N74:R75"/>
    <mergeCell ref="S74:W75"/>
    <mergeCell ref="X74:AB75"/>
    <mergeCell ref="AD74:AG74"/>
    <mergeCell ref="AI74:AL74"/>
    <mergeCell ref="AE75:AF75"/>
    <mergeCell ref="AJ75:AK75"/>
    <mergeCell ref="AN72:AQ72"/>
    <mergeCell ref="AR72:AR73"/>
    <mergeCell ref="AS72:AS73"/>
    <mergeCell ref="AE73:AF73"/>
    <mergeCell ref="AJ73:AK73"/>
    <mergeCell ref="AO73:AP73"/>
    <mergeCell ref="AN74:AQ74"/>
    <mergeCell ref="AR74:AR75"/>
    <mergeCell ref="AS74:AS75"/>
    <mergeCell ref="AO75:AP75"/>
    <mergeCell ref="AN78:AQ79"/>
    <mergeCell ref="AR78:AR79"/>
    <mergeCell ref="AS78:AS79"/>
    <mergeCell ref="B76:B77"/>
    <mergeCell ref="C76:C77"/>
    <mergeCell ref="D76:H77"/>
    <mergeCell ref="I76:M77"/>
    <mergeCell ref="N76:R77"/>
    <mergeCell ref="S76:W77"/>
    <mergeCell ref="B78:B79"/>
    <mergeCell ref="C78:C79"/>
    <mergeCell ref="D78:H79"/>
    <mergeCell ref="I78:M79"/>
    <mergeCell ref="N78:R79"/>
    <mergeCell ref="T78:W79"/>
    <mergeCell ref="Y78:AB79"/>
    <mergeCell ref="AD78:AG79"/>
    <mergeCell ref="AI78:AL79"/>
    <mergeCell ref="X76:AB77"/>
    <mergeCell ref="AD76:AG76"/>
    <mergeCell ref="AI76:AL76"/>
    <mergeCell ref="AN76:AQ76"/>
    <mergeCell ref="AR76:AR77"/>
    <mergeCell ref="AS76:AS77"/>
    <mergeCell ref="AN80:AQ81"/>
    <mergeCell ref="AR80:AR81"/>
    <mergeCell ref="AS80:AS81"/>
    <mergeCell ref="B82:C82"/>
    <mergeCell ref="D82:H82"/>
    <mergeCell ref="I82:M82"/>
    <mergeCell ref="N82:R82"/>
    <mergeCell ref="S82:W82"/>
    <mergeCell ref="X82:AB82"/>
    <mergeCell ref="AC82:AG82"/>
    <mergeCell ref="AH82:AL82"/>
    <mergeCell ref="AM82:AQ82"/>
    <mergeCell ref="B80:B81"/>
    <mergeCell ref="C80:C81"/>
    <mergeCell ref="D80:H81"/>
    <mergeCell ref="I80:M81"/>
    <mergeCell ref="N80:R81"/>
    <mergeCell ref="S80:W81"/>
    <mergeCell ref="Y80:AB81"/>
    <mergeCell ref="AD80:AG81"/>
    <mergeCell ref="AI80:AL81"/>
    <mergeCell ref="B83:B84"/>
    <mergeCell ref="C83:C84"/>
    <mergeCell ref="E83:H83"/>
    <mergeCell ref="J83:M83"/>
    <mergeCell ref="O83:R83"/>
    <mergeCell ref="T83:W83"/>
    <mergeCell ref="Y83:AB83"/>
    <mergeCell ref="AD83:AG83"/>
    <mergeCell ref="AI83:AL83"/>
    <mergeCell ref="AN83:AQ83"/>
    <mergeCell ref="AR83:AR84"/>
    <mergeCell ref="AS83:AS84"/>
    <mergeCell ref="F84:G84"/>
    <mergeCell ref="K84:L84"/>
    <mergeCell ref="P84:Q84"/>
    <mergeCell ref="U84:V84"/>
    <mergeCell ref="Z84:AA84"/>
    <mergeCell ref="AE84:AF84"/>
    <mergeCell ref="AJ84:AK84"/>
    <mergeCell ref="AO84:AP84"/>
    <mergeCell ref="B85:B86"/>
    <mergeCell ref="C85:C86"/>
    <mergeCell ref="E85:H85"/>
    <mergeCell ref="J85:M85"/>
    <mergeCell ref="O85:R85"/>
    <mergeCell ref="T85:W85"/>
    <mergeCell ref="Y85:AB85"/>
    <mergeCell ref="AD85:AG85"/>
    <mergeCell ref="AI85:AL85"/>
    <mergeCell ref="AN85:AQ85"/>
    <mergeCell ref="AR85:AR86"/>
    <mergeCell ref="AS85:AS86"/>
    <mergeCell ref="F86:G86"/>
    <mergeCell ref="K86:L86"/>
    <mergeCell ref="P86:Q86"/>
    <mergeCell ref="U86:V86"/>
    <mergeCell ref="Z86:AA86"/>
    <mergeCell ref="AE86:AF86"/>
    <mergeCell ref="AJ86:AK86"/>
    <mergeCell ref="AO86:AP86"/>
    <mergeCell ref="B87:B88"/>
    <mergeCell ref="C87:C88"/>
    <mergeCell ref="E87:H87"/>
    <mergeCell ref="J87:M87"/>
    <mergeCell ref="O87:R87"/>
    <mergeCell ref="T87:W87"/>
    <mergeCell ref="Y87:AB87"/>
    <mergeCell ref="AD87:AG87"/>
    <mergeCell ref="AI87:AL87"/>
    <mergeCell ref="AN87:AQ87"/>
    <mergeCell ref="AR87:AR88"/>
    <mergeCell ref="AS87:AS88"/>
    <mergeCell ref="F88:G88"/>
    <mergeCell ref="K88:L88"/>
    <mergeCell ref="P88:Q88"/>
    <mergeCell ref="U88:V88"/>
    <mergeCell ref="Z88:AA88"/>
    <mergeCell ref="AE88:AF88"/>
    <mergeCell ref="AJ88:AK88"/>
    <mergeCell ref="AO88:AP88"/>
    <mergeCell ref="B89:B90"/>
    <mergeCell ref="C89:C90"/>
    <mergeCell ref="E89:H89"/>
    <mergeCell ref="J89:M89"/>
    <mergeCell ref="O89:R89"/>
    <mergeCell ref="T89:W89"/>
    <mergeCell ref="Y89:AB89"/>
    <mergeCell ref="AD89:AG89"/>
    <mergeCell ref="AI89:AL89"/>
    <mergeCell ref="AN89:AQ89"/>
    <mergeCell ref="AR89:AR90"/>
    <mergeCell ref="AS89:AS90"/>
    <mergeCell ref="F90:G90"/>
    <mergeCell ref="K90:L90"/>
    <mergeCell ref="P90:Q90"/>
    <mergeCell ref="U90:V90"/>
    <mergeCell ref="Z90:AA90"/>
    <mergeCell ref="AE90:AF90"/>
    <mergeCell ref="AJ90:AK90"/>
    <mergeCell ref="AO90:AP90"/>
    <mergeCell ref="B91:B92"/>
    <mergeCell ref="C91:C92"/>
    <mergeCell ref="D91:H92"/>
    <mergeCell ref="J91:M91"/>
    <mergeCell ref="O91:R91"/>
    <mergeCell ref="T91:W91"/>
    <mergeCell ref="Y91:AB91"/>
    <mergeCell ref="AD91:AG91"/>
    <mergeCell ref="AI91:AL91"/>
    <mergeCell ref="AN91:AQ91"/>
    <mergeCell ref="AR91:AR92"/>
    <mergeCell ref="AS91:AS92"/>
    <mergeCell ref="J92:M92"/>
    <mergeCell ref="O92:R92"/>
    <mergeCell ref="T92:W92"/>
    <mergeCell ref="Y92:AB92"/>
    <mergeCell ref="AD92:AG92"/>
    <mergeCell ref="AI92:AL92"/>
    <mergeCell ref="AN92:AQ92"/>
    <mergeCell ref="B93:B94"/>
    <mergeCell ref="C93:C94"/>
    <mergeCell ref="D93:H94"/>
    <mergeCell ref="J93:M93"/>
    <mergeCell ref="O93:R93"/>
    <mergeCell ref="T93:W93"/>
    <mergeCell ref="Y93:AB93"/>
    <mergeCell ref="AD93:AG93"/>
    <mergeCell ref="AI93:AL93"/>
    <mergeCell ref="AN93:AQ93"/>
    <mergeCell ref="AR93:AR94"/>
    <mergeCell ref="AS93:AS94"/>
    <mergeCell ref="J94:M94"/>
    <mergeCell ref="O94:R94"/>
    <mergeCell ref="T94:W94"/>
    <mergeCell ref="Y94:AB94"/>
    <mergeCell ref="AD94:AG94"/>
    <mergeCell ref="AI94:AL94"/>
    <mergeCell ref="AN94:AQ94"/>
    <mergeCell ref="B95:B96"/>
    <mergeCell ref="C95:C96"/>
    <mergeCell ref="D95:H96"/>
    <mergeCell ref="J95:M95"/>
    <mergeCell ref="O95:R95"/>
    <mergeCell ref="T95:W95"/>
    <mergeCell ref="Y95:AB95"/>
    <mergeCell ref="AD95:AG95"/>
    <mergeCell ref="AI95:AL95"/>
    <mergeCell ref="AN95:AQ95"/>
    <mergeCell ref="AR95:AR96"/>
    <mergeCell ref="AS95:AS96"/>
    <mergeCell ref="J96:M96"/>
    <mergeCell ref="O96:R96"/>
    <mergeCell ref="T96:W96"/>
    <mergeCell ref="Y96:AB96"/>
    <mergeCell ref="AD96:AG96"/>
    <mergeCell ref="AI96:AL96"/>
    <mergeCell ref="AN96:AQ96"/>
    <mergeCell ref="B97:C97"/>
    <mergeCell ref="D97:H97"/>
    <mergeCell ref="I97:M97"/>
    <mergeCell ref="N97:R97"/>
    <mergeCell ref="S97:W97"/>
    <mergeCell ref="X97:AB97"/>
    <mergeCell ref="AC97:AG97"/>
    <mergeCell ref="AH97:AL97"/>
    <mergeCell ref="AM97:AQ97"/>
    <mergeCell ref="B99:C99"/>
    <mergeCell ref="D99:H99"/>
    <mergeCell ref="I99:M99"/>
    <mergeCell ref="N99:R99"/>
    <mergeCell ref="S99:W99"/>
    <mergeCell ref="X99:AB99"/>
    <mergeCell ref="AC99:AG99"/>
    <mergeCell ref="AH99:AL99"/>
    <mergeCell ref="AM99:AQ99"/>
  </mergeCells>
  <conditionalFormatting sqref="D99:AQ99">
    <cfRule type="expression" dxfId="167" priority="2">
      <formula>BB99=1</formula>
    </cfRule>
    <cfRule type="expression" dxfId="166" priority="3">
      <formula>BC99=1</formula>
    </cfRule>
  </conditionalFormatting>
  <conditionalFormatting sqref="D27:AQ27 D82:AQ82 D65:AQ65 D46:AQ46 D97:AQ97">
    <cfRule type="expression" dxfId="165" priority="4">
      <formula>BB27=1</formula>
    </cfRule>
  </conditionalFormatting>
  <conditionalFormatting sqref="J19:M19 J21:M21 J23:M23 T19:W19 T21:W21 T23:W23 O19:R19 O21:R21 O23:R23 Y19:AB19 Y21:AB21 Y23:AB23 AD19:AG19 AD21:AG21 AD23:AG23 AI19:AL19 AI21:AL21 AI23:AL23 AN19:AQ19 AN21:AQ21 AN23:AQ23 T40:W40 Y40:AB40 AD40:AG40 AI40:AL40 AN40:AQ40 J40:M40 J55:M55 AI55:AL55 O55:R55 T55:W55 AN55:AQ55 Y55:AB55 O40:R40 AD55:AG55 J53:M53 O53:R53 T53:W53 Y53:AB53 AD53:AG53 AI53:AL53 AN53:AQ53">
    <cfRule type="expression" dxfId="164" priority="7">
      <formula>AND(J19&lt;&gt;"",J20&lt;&gt;"")</formula>
    </cfRule>
  </conditionalFormatting>
  <conditionalFormatting sqref="J20:K20 J22:K22 J24:K24 O20:P20 O22:P22 O24:P24 T20:U20 T22:U22 T24:U24 Y20:Z20 Y22:Z22 Y24:Z24 AD20:AE20 AD22:AE22 AD24:AE24 AI20:AJ20 AI22:AJ22 AI24:AJ24 AN20:AO20 AN22:AO22 AN24:AO24 O56:P56 AN56:AO56 T56:U56 J56:K56 Y56:Z56 AD56:AE56 AI56:AJ56 J54:K54 O54:P54 T54:U54 Y54:Z54 AD54:AE54 AI54:AJ54 AN54:AO54 J41:K43 O41:P43 T41:U43 Y41:Z43 AD41:AE43 AI41:AJ43 AN41:AO43">
    <cfRule type="expression" dxfId="163" priority="8">
      <formula>AND(J19&lt;&gt;"",J20&lt;&gt;"")</formula>
    </cfRule>
  </conditionalFormatting>
  <conditionalFormatting sqref="J63:M64 T63:W64 Y63:AB64 AD63:AG64 AI63:AL64 AN63:AQ64 O63:R64 O57:O62 Q57:Q62 V57:V62 AA57:AA62 AF57:AF62 AK57:AK62 AP57:AP62 T57:T62 Y57:Y62 AD57:AD62 AI57:AI62 AN57:AN62 L57:L62 J57:J62 AN78:AQ81 AI78:AL81 T78:W79 Y78:AB81 AD78:AG81 T25:W26 Y25:AB26 AD25:AG26 AI25:AL26 AN25:AQ26 J44:M45 T44:W45 O44:R45 Y44:AB45 AD44:AG45 AI44:AL45 AN44:AQ45 J25:M26 O25:R26">
    <cfRule type="expression" dxfId="162" priority="9">
      <formula>J25&lt;&gt;""</formula>
    </cfRule>
  </conditionalFormatting>
  <conditionalFormatting sqref="J91:M91 J95:M95 O91:R91 T91:W91 Y91:AB91 AD91:AG91 AI91:AL91 AN91:AQ91 J93:M93 O95:R95 O93:R93 T95:W95 T93:W93 Y95:AB95 Y93:AB93 AD95:AG95 AD93:AG93 AI95:AL95 AI93:AL93 AN95:AQ95 AN93:AQ93">
    <cfRule type="expression" dxfId="161" priority="10">
      <formula>AND(J91&lt;&gt;"", J92&lt;&gt;"")</formula>
    </cfRule>
  </conditionalFormatting>
  <conditionalFormatting sqref="J92:M92 J96:M96 AN94:AQ94 O92:R92 T92:W92 Y92:AB92 AD92:AG92 AI92:AL92 J94:M94 O96:R96 O94:R94 T96:W96 T94:W94 Y96:AB96 Y94:AB94 AD96:AG96 AD94:AG94 AI96:AL96 AI94:AL94 AN96:AQ96 AN92:AQ92">
    <cfRule type="expression" dxfId="160" priority="11">
      <formula>AND(J91&lt;&gt;"", J92&lt;&gt;"")</formula>
    </cfRule>
  </conditionalFormatting>
  <conditionalFormatting sqref="P16:Q16 U16:V16 Z16:AA16 AE16:AF16 AJ16:AK16 AO16:AP16 K16:L16 P14:Q14 U14:V14 Z14:AA14 AE14:AF14 AJ14:AK14 AO14:AP14 K14:L14 F10:G10 P10:Q10 U10:V10 Z10:AA10 AE10:AF10 AJ10:AK10 AO10:AP10 AJ18:AK18 AO18:AP18 K18:L18 F8:G8 P8:Q8 U8:V8 Z8:AA8 AE8:AF8 AJ8:AK8 AO8:AP8 F88:G88 P88:Q88 U88:V88 Z88:AA88 AE88:AF88 AJ88:AK88 AO88:AP88 K88:L88 K8:L8 K10:L10 F14:G14 F16:G16 F18:G18 P18:Q18 U18:V18 Z18:AA18 AE18:AF18 Z12:AA12 AE12:AF12 AJ12:AK12 AO12:AP12 U29:V29 Z29:AA29 AE29:AF29 AJ29:AK29 AO29:AP29 K29:L29 K31:L31 P33:Q33 U33:V33 Z33:AA33 AE33:AF33 AJ33:AK33 AO33:AP33 AJ35:AK35 AO35:AP35 K35:L35 U35:V35 Z35:AA35 AE35:AF35 AJ37:AK37 AO37:AP37 Z37:AA37 AE37:AF37 F86:G86 P86:Q86 U86:V86 Z86:AA86 F31:G31 P31:Q31 U31:V31 Z31:AA31 AE31:AF31 AJ31:AK31 AO31:AP31 F29:G29 P29:Q29 K33:L33 F33:G33 P35:Q35 P39:Q39 U39:V39 Z39:AA39 AE39:AF39 AJ39:AK39 AO39:AP39 K39:L39 F39:G39 F48:G48 P48:Q48 F50:G50 P50:Q50 U50:V50 Z50:AA50 AE50:AF50 AJ50:AK50 AO50:AP50 Z52:AA52 AE52:AF52 AJ52:AK52 AO52:AP52 Z67:AA67 AE67:AF67 AJ67:AK67 AO67:AP67 K67:L67 K69:L69 AE71:AF71 AJ71:AK71 AO71:AP71 AE73:AF73 AJ73:AK73 AO73:AP73 AE75:AF75 AJ75:AK75 AO75:AP75 F67:G67 P67:Q67 F69:G69 P69:Q69 U69:V69 Z69:AA69 AE69:AF69 AJ69:AK69 AO69:AP69 U67:V67 P71:Q71 U71:V71 Z71:AA71 AE77:AF77 AJ77:AK77 AO77:AP77 AE86:AF86 AJ86:AK86 AO86:AP86 U84:V84 U48:V48 Z48:AA48 AE48:AF48 AJ48:AK48 AO48:AP48 K48:L48 K50:L50 Z84:AA84 AE84:AF84 AJ84:AK84 AO84:AP84 K84:L84 K86:L86 F84:G84 P84:Q84 F90:G90 P90:Q90 U90:V90 Z90:AA90 AE90:AF90 AJ90:AK90 AO90:AP90 K90:L90">
    <cfRule type="expression" dxfId="159" priority="12">
      <formula>AND(F8&gt;"A",OR(D7+BB7&lt;=0,(BB7+D7+D8)&lt;=0))</formula>
    </cfRule>
  </conditionalFormatting>
  <conditionalFormatting sqref="R16 W16 AB16 AG16 AL16 AQ16 M16 R14 W14 AB14 AG14 AL14 AQ14 M14 H10 R10 W10 AB10 AG10 AL10 AQ10 AL18 AQ18 M18 H8 R8 W8 AB8 AG8 AL8 AQ8 H88 R88 W88 AB88 AG88 AL88 AQ88 M88 M8 M10 H14 H16 H18 R18 W18 AB18 AG18 AB12 AG12 AL12 AQ12 W29 AB29 AG29 AL29 AQ29 M29 M31 R33 W33 AB33 AG33 AL33 AQ33 AL35 AQ35 M35 W35 AB35 AG35 AL37 AQ37 AB37 AG37 H86 R86 W86 AB86 H31 R31 W31 AB31 AG31 AL31 AQ31 H29 R29 M33 H33 R35 R39 W39 AB39 AG39 AL39 AQ39 M39 H39 H48 R48 H50 R50 W50 AB50 AG50 AL50 AQ50 AB52 AG52 AL52 AQ52 AB67 AG67 AL67 AQ67 M67 M69 AG71 AL71 AQ71 AG73 AL73 AQ73 AG75 AL75 AQ75 H67 R67 H69 R69 W69 AB69 AG69 AL69 AQ69 W67 R71 W71 AB71 AG77 AL77 AQ77 AG86 AL86 AQ86 W84 W48 AB48 AG48 AL48 AQ48 M48 M50 AB84 AG84 AL84 AQ84 M84 M86 H84 R84 H90 R90 W90 AB90 AG90 AL90 AQ90 M90">
    <cfRule type="expression" dxfId="158" priority="13">
      <formula>AND(H8&gt;0,OR(F8&lt;"A",OR(D7+BB7&lt;=0,(BB7+D7+D8)&lt;=0)))</formula>
    </cfRule>
  </conditionalFormatting>
  <conditionalFormatting sqref="I8 D8 N8 S8 X8 AC8 AH8 AM8 I10 D10 N10 S10 X10 AC10 AH10 AM10 I14 D14 N14 S14 X14 AC14 AH14 AM14 I16 D16 N16 S16 X16 AC16 AH16 AM16 I18 D18 N18 S18 X18 AC18 AH18 AM18 X12 AC12 AH12 AM12 I29 D29 N29 S29 X29 AC29 AH29 AM29 I31 D31 N31 S31 X31 AC31 AH31 AM31 I33 D33 N33 S33 X33 AC33 AH33 AM33 I35 N35 S35 X35 AC35 AH35 AM35 X37 AC37 AH37 AM37 I39 D39 N39 S39 X39 AC39 AH39 AM39 I48 D48 N48 S48 X48 AC48 AH48 AM48 I50 D50 N50 S50 X50 AC50 AH50 AM50 X52 AC52 AH52 AM52 I67 D67 N67 S67 X67 AH67 AM67 I69 D69 N69 S69 X69 AC69 AH69 AM69 N71 S71 X71 AC71 AH71 AM71 AC73 AH73 AM73 AC75 AH75 AM75 AC77 AH77 AM77 I84 D84 N84 S84 X84 AC84 AH84 AM84 I86 D86 N86 S86 X86 AC86 AH86 AM86 I88 D88 N88 S88 X88 AC88 AH88 AM88 I90 D90 N90 S90 X90 AC90 AH90 AM90 AC67">
    <cfRule type="expression" dxfId="157" priority="14">
      <formula>AND(D7+D8+BB7&lt;0, D8&lt;0)</formula>
    </cfRule>
    <cfRule type="expression" dxfId="156" priority="15">
      <formula>AND(D8+H8&gt;3, D8&gt;0)</formula>
    </cfRule>
  </conditionalFormatting>
  <conditionalFormatting sqref="E7:H7 J7:M7 O7:R7 T7:W7 Y7:AB7 AD7:AG7 AI7:AL7 AN7:AQ7 E9:H9 J9:M9 O9:R9 T9:W9 Y9:AB9 AD9:AG9 AI9:AL9 AN9:AQ9 Y11:AB11 AD11:AG11 AI11:AL11 AN11:AQ11 E13:H13 J13:M13 O13:R13 T13:W13 Y13:AB13 AD13:AG13 AI13:AL13 AN13:AQ13 E15:H15 J15:M15 O15:R15 T15:W15 Y15:AB15 AD15:AG15 AI15:AL15 AN15:AQ15 E17:H17 J17:M17 O17:R17 T17:W17 Y17:AB17 AD17:AG17 AI17:AL17 AN17:AQ17 E28:H28 J28:M28 O28:R28 T28:W28 Y28:AB28 AD28:AG28 AI28:AL28 AN28:AQ28 E30:H30 J30:M30 O30:R30 T30:W30 Y30:AB30 AD30:AG30 AI30:AL30 AN30:AQ30 E32:H32 J32:M32 O32:R32 T32:W32 Y32:AB32 AD32:AG32 AI32:AL32 AN32:AQ32 J34:M34 O34:R34 T34:W34 Y34:AB34 AD34:AG34 AI34:AL34 AN34:AQ34 Y36:AB36 AD36:AG36 AI36:AL36 AN36:AQ36 E38:H38 J38:M38 O38:R38 T38:W38 Y38:AB38 AD38:AG38 AI38:AL38 AN38:AQ38 E47:H47 J47:M47 O47:R47 T47:W47 Y47:AB47 AD47:AG47 AI47:AL47 AN47:AQ47 E49:H49 J49:M49 O49:R49 T49:W49 Y49:AB49 AD49:AG49 AI49:AL49 AN49:AQ49 Y51:AB51 AD51:AG51 AI51:AL51 AN51:AQ51 E66:H66 J66:M66 O66:R66 T66:W66 Y66:AB66 AD66:AG66 AI66:AL66 AN66:AQ66 E68:H68 J68:M68 O68:R68 T68:W68 Y68:AB68 AD68:AG68 AI68:AL68 AN68:AQ68 O70:R70 T70:W70 Y70:AB70 AD70:AG70 AI70:AL70 AN70:AQ70 AD72:AG72 AI72:AL72 AN72:AQ72 AD74:AG74 AI74:AL74 AN74:AQ74 AD76:AG76 AI76:AL76 AN76:AQ76 E83:H83 J83:M83 O83:R83 T83:W83 Y83:AB83 AD83:AG83 AI83:AL83 AN83:AQ83 E85:H85 J85:M85 O85:R85 T85:W85 Y85:AB85 AD85:AG85 AI85:AL85 AN85:AQ85 E87:H87 J87:M87 O87:R87 T87:W87 Y87:AB87 AD87:AG87 AI87:AL87 AN87:AQ87 E89:H89 J89:M89 O89:R89 T89:W89 Y89:AB89 AD89:AG89 AI89:AL89 AN89:AQ89">
    <cfRule type="expression" dxfId="155" priority="16">
      <formula>BF7&gt;=1</formula>
    </cfRule>
  </conditionalFormatting>
  <conditionalFormatting sqref="F8 K8 P8 U8 Z8 AE8 AJ8 AO8 F10 K10 P10 U10 Z10 AE10 AJ10 AO10 Z12 AE12 AJ12 AO12 F14 K14 P14 U14 Z14 AE14 AJ14 AO14 F16 K16 P16 U16 Z16 AE16 AJ16 AO16 F29 K29 P29 U29 Z29 AE29 AJ29 AO29 F31 K31 P31 U31 Z31 AE31 AJ31 AO31 F33 K33 P33 U33 Z33 AE33 AJ33 AO33 K35 P35 U35 Z35 AE35 AJ35 AO35 Z37 AE37 AJ37 AO37 F39 K39 P39 U39 Z39 AE39 AJ39 AN39:AO39 F48 K48 P48 U48 Z48 AE48 AJ48 AO48 F50 K50 P50 U50 Z50 AE50 AJ50 AO50 Z52 AE52 AJ52 AO52 F67 K67 P67 U67 Z67 AE67 AJ67 AO67 F69 K69 P69 U69 Z69 AE69 AJ69 AO69 P71 U71 Z71 AE71 AJ71 AO71 AE73 AJ73 AO73 AE75 AJ75 AO75 AE77 AJ77 AO77 F84 K84 P84 U84 Z84 AE84 AJ84 AO84 F86 K86 P86 U86 Z86 AE86 AJ86 AO86 F88 K88 P88 U88 Z88 AE88 AJ88 AO88 F90 K90 P90 U90 Z90 AE90 AJ90 AO90 F18 K18 P18 U18 Z18 AE18 AJ18 AO18">
    <cfRule type="expression" dxfId="154" priority="17">
      <formula>BF7&gt;=1</formula>
    </cfRule>
  </conditionalFormatting>
  <conditionalFormatting sqref="J42:M42 T42:W42 O42:R42 Y42:AB42 AD42:AG42 AI42:AL42 AN42:AQ42">
    <cfRule type="expression" dxfId="153" priority="18">
      <formula>AND(J42&lt;&gt;"",J43&lt;&gt;"")</formula>
    </cfRule>
  </conditionalFormatting>
  <conditionalFormatting sqref="D13 I13 N13 S13 X13 AC13 AH13 AM13">
    <cfRule type="cellIs" dxfId="152" priority="19" operator="greaterThan">
      <formula>BF14</formula>
    </cfRule>
  </conditionalFormatting>
  <conditionalFormatting sqref="X11 AC11 AH11 AM11">
    <cfRule type="cellIs" dxfId="151" priority="20" operator="greaterThan">
      <formula>BZ12</formula>
    </cfRule>
  </conditionalFormatting>
  <conditionalFormatting sqref="D32 I32 N32 S32 X32 AC32 AH32 AM32">
    <cfRule type="cellIs" dxfId="150" priority="21" operator="greaterThan">
      <formula>BF33</formula>
    </cfRule>
  </conditionalFormatting>
  <conditionalFormatting sqref="X36 AC36 AH36 AM36">
    <cfRule type="cellIs" dxfId="149" priority="22" operator="greaterThan">
      <formula>BZ37</formula>
    </cfRule>
  </conditionalFormatting>
  <conditionalFormatting sqref="X51 AC51 AH51 AM51 X51">
    <cfRule type="cellIs" dxfId="148" priority="23" operator="greaterThan">
      <formula>BZ52</formula>
    </cfRule>
  </conditionalFormatting>
  <conditionalFormatting sqref="D68 I68 N68 S68 X68 AC68 AH68 AM68">
    <cfRule type="cellIs" dxfId="147" priority="24" operator="greaterThan">
      <formula>BF69</formula>
    </cfRule>
  </conditionalFormatting>
  <conditionalFormatting sqref="N70 S70 X70 AC70 AH70 AM70">
    <cfRule type="cellIs" dxfId="146" priority="25" operator="greaterThan">
      <formula>BP71</formula>
    </cfRule>
  </conditionalFormatting>
  <conditionalFormatting sqref="AC72 AH72 AM72">
    <cfRule type="cellIs" dxfId="145" priority="26" operator="greaterThan">
      <formula>CE73</formula>
    </cfRule>
  </conditionalFormatting>
  <conditionalFormatting sqref="AC74 AH74 AM74">
    <cfRule type="cellIs" dxfId="144" priority="27" operator="greaterThan">
      <formula>CE75</formula>
    </cfRule>
  </conditionalFormatting>
  <conditionalFormatting sqref="AC76 AH76 AM76">
    <cfRule type="cellIs" dxfId="143" priority="28" operator="greaterThan">
      <formula>CE77</formula>
    </cfRule>
  </conditionalFormatting>
  <conditionalFormatting sqref="S78 X78 AC78 AH78 AM78">
    <cfRule type="cellIs" dxfId="142" priority="29" operator="greaterThan">
      <formula>BU79</formula>
    </cfRule>
  </conditionalFormatting>
  <conditionalFormatting sqref="X80 AC80 AH80 AM80">
    <cfRule type="cellIs" dxfId="141" priority="30" operator="greaterThan">
      <formula>BZ81</formula>
    </cfRule>
  </conditionalFormatting>
  <conditionalFormatting sqref="S64 AM62 AH62 AC62 I20 N96 AH94 AM58 X62 S56 AC96 AC56 AC54 X60 N60 I60 X64 AH54 N62 N64 N58 AH56 AM54 AC60 S96 AH58 AC64 I54 X56 AM64 AM56 AH60 S60 AM45 AH64 AC92 I64 N54 X94 AM60 S62 I22 I24 I26 N20 N22 N24 N26 S20 S22 S24 S26 X20 X22 X24 X26 AC20 AC22 AC24 AC26 AH20 AH22 AH24 AH26 AM20 AM22 AM24 AM26 N92 AH96 S54 AH92 AC58 X96 I56 I92 N56 X54 I62 AC94 AM92 AM94 I94 S45 I96 AM96 S58 X92 X45 AH45 N94 S92 X58 S94 AC45 I58 I41 N41 S41 X41 AC41 AH41 AM41 I41 N43 S43 X43 AC43 AH43 AM43">
    <cfRule type="expression" dxfId="140" priority="6">
      <formula>AND(I20+M20&gt;3, I20&gt;0)</formula>
    </cfRule>
  </conditionalFormatting>
  <conditionalFormatting sqref="S64 AM62 AH62 AC62 I20 N96 AH94 AM58 X62 S56 AC96 AC56 AC54 X60 N60 I60 X64 AH54 N62 N64 N58 AH56 AM54 AC60 S96 AH58 AC64 I54 X56 AM64 AM56 AH60 S60 AM45 AH64 AC92 I64 N54 X94 AM60 S62 I22 I24 I26 N20 N22 N24 N26 S20 S22 S24 S26 X20 X22 X24 X26 AC20 AC22 AC24 AC26 AH20 AH22 AH24 AH26 AM20 AM22 AM24 AM26 N92 AH96 S54 AH92 AC58 X96 I56 I92 N56 X54 I62 AC94 AM92 AM94 I94 S45 I96 AM96 S58 X92 X45 AH45 N94 S92 X58 S94 AC45 I58 I41 N41 S41 X41 AC41 AH41 AM41 N43 S43 X43 AC43 AH43 AM43">
    <cfRule type="expression" dxfId="139" priority="5">
      <formula>I19+I20&lt;0</formula>
    </cfRule>
  </conditionalFormatting>
  <dataValidations count="53">
    <dataValidation allowBlank="1" showInputMessage="1" showErrorMessage="1" promptTitle="Production Results" prompt="The results of the production project." sqref="J19:M19 O19:R19 T19:W19 Y19:AB19 AD19:AG19 AI19:AL19 AN19:AQ19 J21:M21 O21:R21 T21:W21 Y21:AB21 AD21:AG21 AI21:AL21 AN21:AQ21 J23:M23 O23:R23 T23:W23 Y23:AB23 AD23:AG23 AI23:AL23 AN23:AQ23 J40:M40 O40:R40 T40:W40 Y40:AB40 AD40:AG40 AI40:AL40 AN40:AQ40 J42:M42 O42:R42 T42:W42 Y42:AB42 AD42:AG42 AI42:AL42 AN42:AQ42 J53:M53 O53:R53 T53:W53 Y53:AB53 AD53:AG53 AI53:AL53 AN53:AQ53 J55:M55 O55:R55 T55:W55 Y55:AB55 AD55:AG55 AI55:AL55 AN55:AQ55">
      <formula1>0</formula1>
      <formula2>0</formula2>
    </dataValidation>
    <dataValidation allowBlank="1" showInputMessage="1" showErrorMessage="1" promptTitle="Starting Research" prompt="Japan starts with a [+5] modifier to Air Range." sqref="B13:B14">
      <formula1>0</formula1>
      <formula2>0</formula2>
    </dataValidation>
    <dataValidation allowBlank="1" showInputMessage="1" showErrorMessage="1" promptTitle="Intelligence Category DPs" prompt="The number of DPs assigned to Intelligence Category projects is entered on the DP sheet._x000a_" sqref="D5:AQ5">
      <formula1>0</formula1>
      <formula2>0</formula2>
    </dataValidation>
    <dataValidation type="whole" allowBlank="1" showInputMessage="1" showErrorMessage="1" errorTitle="Adjustments" error="Any adjustment must be either +1 or -1_x000a_" promptTitle="Adjustments" prompt="Spy Rings" sqref="AD67">
      <formula1>-1</formula1>
      <formula2>1</formula2>
    </dataValidation>
    <dataValidation type="list" allowBlank="1" showInputMessage="1" showErrorMessage="1" errorTitle="Turn" error="The only valid choices are listed in the drop-down menu._x000a_" promptTitle="Turn" prompt="The turn that the project was rolled." sqref="F8 K8 P8 U8 Z8 AE8 AJ8 AO8 F10 K10 P10 U10 Z10 AE10 AJ10 AO10 Z12 AE12 AJ12 AO12 F14 K14 P14 U14 Z14 AE14 AJ14 AO14 F16 K16 P16 U16 Z16 AE16 AJ16 AO16 F18 K18 P18 U18 Z18 AE18 AJ18 AO18 J20:K20 O20:P20 T20:U20 Y20:Z20 AD20:AE20 AI20:AJ20 AN20:AO20 J22:K22 O22:P22 T22:U22 Y22:Z22 AD22:AE22 AI22:AJ22 AN22:AO22 J24:K24 O24:P24 T24:U24 Y24:Z24 AD24:AE24 AI24:AJ24 AN24:AO24 F29 K29 P29 U29 Z29 AE29 AJ29 AO29 F31 K31 P31 U31 Z31 AE31 AJ31 AO31 F33 K33 P33 U33 Z33 AE33 AJ33 AO33 K35 P35 U35 Z35 AE35 AJ35 AO35 Z37 AE37 AJ37 AO37 F39 K39 P39 U39 Z39 AE39 AJ39 AO39 J41:K41 O41:P41 T41:U41 Y41:Z41 AD41:AE41 AI41:AJ41 AN41:AO41 J43:K43 O43:P43 T43:U43 Y43:Z43 AD43:AE43 AI43:AJ43 AN43:AO43 F48 K48 P48 U48 Z48 AE48 AJ48 AO48 F50 K50 P50 U50 Z50 AE50 AJ50 AO50 Z52 AE52 AJ52 AO52 J54:K54 O54:P54 T54:U54 Y54:Z54 AD54:AE54 AI54:AJ54 AN54:AO54 J56:K56 O56:P56 T56:U56 Y56:Z56 AD56:AE56 AI56:AJ56 AN56:AO56 F67 K67:L67 P67:Q67 U67:V67 Z67:AA67 AE67:AF67 AJ67:AK67 AO67:AP67 F69 K69:L69 P69:Q69 U69:V69 Z69:AA69 AE69:AF69 AJ69:AK69 AO69:AP69 P71:Q71 U71:V71 Z71:AA71 AE71:AF71 AJ71:AK71 AO71:AP71 AE73:AF73 AJ73:AK73 AO73:AP73 AE75:AF75 AJ75:AK75 AO75:AP75 AE77:AF77 AJ77:AK77 AO77:AP77 F84 K84 P84 U84 Z84 AE84 AJ84 AO84 F86 K86 P86 U86 Z86 AE86 AJ86 AO86 F88 K88 P88 U88 Z88 AE88 AJ88 AO88 F90 K90 P90 U90 Z90 AE90 AJ90 AO90">
      <formula1>TurnList</formula1>
      <formula2>0</formula2>
    </dataValidation>
    <dataValidation type="whole" allowBlank="1" showInputMessage="1" showErrorMessage="1" errorTitle="Die Roll" error="The die roll must be a whole number between 1 and 6._x000a_" promptTitle="Die Roll" prompt="The research result die roll._x000a_" sqref="H8 M8 R8 W8 AB8 AG8 AL8 AQ8 H10 M10 R10 W10 AB10 AG10 AL10 AQ10 AB12 AG12 AL12 AQ12 H14 M14 R14 W14 AB14 AG14 AL14 AQ14 H16 M16 R16 W16 AB16 AG16 AL16 AQ16 H18 M18 R18 W18 AB18 AG18 AL18 AQ18 H29 M29 R29 W29 AB29 AG29 AL29 AQ29 H31 M31 R31 W31 AB31 AG31 AL31 AQ31 H33 M33 R33 W33 AB33 AG33 AL33 AQ33 M35 R35 W35 AB35 AG35 AL35 AQ35 AB37 AG37 AL37 AQ37 H39 M39 R39 W39 AB39 AG39 AL39 AQ39 H48 M48 R48 W48 AB48 AG48 AL48 AQ48 H50 M50 R50 W50 AB50 AG50 AL50 AQ50 AB52 AG52 AL52 AQ52 H67 M67 R67 W67 AB67 AG67 AL67 AQ67 H69 M69 R69 W69 AB69 AG69 AL69 AQ69 R71 W71 AB71 AG71 AL71 AQ71 AG73 AL73 AQ73 AG75 AL75 AQ75 AG77 AL77 AQ77 H84 M84 R84 W84 AB84 AG84 AL84 AQ84 H86 M86 R86 W86 AB86 AG86 AL86 AQ86 H88 M88 R88 W88 AB88 AG88 AL88 AQ88 H90 M90 R90 W90 AB90 AG90 AL90 AQ90">
      <formula1>1</formula1>
      <formula2>6</formula2>
    </dataValidation>
    <dataValidation type="whole" allowBlank="1" showInputMessage="1" showErrorMessage="1" errorTitle="RP Reassignment" error="The number of RPs reassigned must be a negative whole number._x000a_" promptTitle="RP Reassignment" prompt="The number of RPs (or DPs) reassigned from this project._x000a_" sqref="I20 N20 S20 X20 AC20 AH20 AM20 I22 N22 S22 X22 AC22 AH22 AM22 I24 N24 S24 X24 AC24 AH24 AM24 I26 N26 S26 X26 AC26 AH26 AM26 I41 N41 S41 X41 AC41 AH41 AM41 I43 N43 S43 X43 AC43 AH43 AM43 I45 N45 S45 X45 AC45 AH45 AM45 I54 N54 S54 X54 AC54 AH54 AM54 I56 N56 S56 X56 AC56 AH56 AM56 I58 N58 S58 X58 AC58 AH58 AM58 I60 N60 S60 X60 AC60 AH60 AM60 I62 N62 S62 X62 AC62 AH62 AM62 I64 N64 S64 X64 AC64 AH64 AM64 I92 N92 S92 X92 AC92 AH92 AM92 I94 N94 S94 X94 AC94 AH94 AM94 I96 N96 S96 X96 AC96 AH96 AM96">
      <formula1>-5</formula1>
      <formula2>0</formula2>
    </dataValidation>
    <dataValidation type="whole" allowBlank="1" showInputMessage="1" showErrorMessage="1" errorTitle="RP Reassignment" error="The number of RPs reassigned must be a whole number and cannot be more than 2." promptTitle="RP Reassignment" prompt="The number of RPs (or DPs) reassigned either to or from this project._x000a_" sqref="D29 I29 N29 S29 X29 AC29 AH29 AM29 D31 I31 N31 S31 X31 AC31 AH31 AM31 D33 I33 N33 S33 X33 AC33 AH33 AM33 I35 N35 S35 X35 AC35 AH35 AM35 X37 AC37 AH37 AM37 D39 I39 N39 S39 X39 AC39 AH39 AM39 D48 I48 N48 S48 X48 AC48 AH48 AM48 D50 I50 N50 S50 X50 AC50 AH50 AM50 X52 AC52 AH52 AM52 D84 I84 N84 S84 X84 AC84 AH84 AM84 D86 I86 N86 S86 X86 AC86 AH86 AM86 D88 I88 N88 S88 X88 AC88 AH88 AM88 D90 I90 N90 S90 X90 AC90 AH90 AM90">
      <formula1>-5</formula1>
      <formula2>2</formula2>
    </dataValidation>
    <dataValidation type="whole" allowBlank="1" showInputMessage="1" showErrorMessage="1" errorTitle="Allocated RPs" error="The number of RPs allocated must be a whole positive number._x000a_" promptTitle="Allocated RPs" prompt="The number of RPs (or DPs) allocated to this project._x000a_" sqref="D7 I7 N7 S7 X7 AC7 AH7 AM7 D9 I9 N9 S9 X9 AC9 AH9 AM9 X11 AC11 AH11 AM11 D13 I13 N13 S13 X13 AC13 AH13 AM13 D15 I15 N15 S15 X15 AC15 AH15 AM15 D17 I17 N17 S17 X17 AC17 AH17 AM17 I19 N19 S19 X19 AC19 AH19 AM19 I21 N21 S21 X21 AC21 AH21 AM21 I23 N23 S23 X23 AC23 AH23 AM23 I25 N25 S25 X25 AC25 AH25 AM25 D28 I28 N28 S28 X28 AC28 AH28 AM28 D30 I30 N30 S30 X30 AC30 AH30 AM30 D32 I32 N32 S32 X32 AC32 AH32 AM32 I34 N34 S34 X34 AC34 AH34 AM34 X36 AC36 AH36 AM36 D38 I38 N38 S38 X38 AC38 AH38 AM38 I40 N40 S40 X40 AC40 AH40 AM40 I42 N42 S42 X42 AC42 AH42 AM42 I44 N44 S44 X44 AC44 AH44 AM44 D47 I47 N47 S47 X47 AC47 AH47 AM47 D49 I49 N49 S49 X49 AC49 AH49 AM49 X51 AC51 AH51 AM51 I53 N53 S53 X53 AC53 AH53 AM53 I55 N55 S55 X55 AC55 AH55 AM55 I57 N57 S57 X57 AC57 AH57 AM57 I59 N59 S59 X59 AC59 AH59 AM59 I61 N61 S61 X61 AC61 AH61 AM61 I63 N63 S63 X63 AC63 AH63 AM63 D66 I66 N66 S66 X66 AC66 AH66 AM66 D68 I68 N68 S68 X68 AC68 AH68 AM68 N70 S70 X70 AC70 AH70 AM70 AC72 AH72 AM72 AC74 AH74 AM74 AC76 AH76 AM76 S78 X78 AC78 AH78 AM78 X80 AC80 AH80 AM80 D83 I83 N83 S83 X83 AC83 AH83 AM83 D85 I85 N85 S85 X85 AC85 AH85 AM85 D87 I87 N87 S87 X87 AC87 AH87 AM87 D89 I89 N89 S89 X89 AC89 AH89 AM89 I91 N91 S91 X91 AC91 AH91 AM91 I93 N93 S93 X93 AC93 AH93 AM93 I95 N95 S95 X95 AC95 AH95 AM95">
      <formula1>1</formula1>
      <formula2>10</formula2>
    </dataValidation>
    <dataValidation type="whole" allowBlank="1" showInputMessage="1" showErrorMessage="1" errorTitle="Production Surplus" error="The production suplus must be between 1 and 5." promptTitle="Production Surplus" prompt="The number of surplus production BRPs carried over to next year." sqref="L20:M20 Q20:R20 V20:W20 AA20:AB20 AF20:AG20 AK20:AL20 AP20:AQ20 L22:M22 Q22:R22 V22:W22 AA22:AB22 AF22:AG22 AK22:AL22 AP22:AQ22 L54:M54 Q54:R54 V54:W54 AA54:AB54 AF54:AG54 AK54:AL54 AP54:AQ54">
      <formula1>1</formula1>
      <formula2>5</formula2>
    </dataValidation>
    <dataValidation type="list" allowBlank="1" showInputMessage="1" showErrorMessage="1" errorTitle="Turn" error="The only valid choices are listed in the drop-down menu._x000a_" promptTitle="Turn" prompt="The turn that the first airbase was produced._x000a_" sqref="J25:M25 O25:R25 T25:W25 Y25:AB25 AD25:AG25 AI25:AL25 AN25:AQ25">
      <formula1>TurnList</formula1>
      <formula2>0</formula2>
    </dataValidation>
    <dataValidation type="list" allowBlank="1" showInputMessage="1" showErrorMessage="1" errorTitle="Turn" error="The only valid choices are listed in the drop-down menu._x000a_" promptTitle="Turn" prompt="The turn that the second airbase was produced._x000a_" sqref="J26:M26 O26:R26 T26:W26 Y26:AB26 AD26:AG26 AI26:AL26 AN26:AQ26">
      <formula1>TurnList</formula1>
      <formula2>0</formula2>
    </dataValidation>
    <dataValidation type="whole" allowBlank="1" showInputMessage="1" showErrorMessage="1" errorTitle="RP Reassignment" error="The number of RPs reassigned must be a whole number and cannot be more than 2._x000a_" promptTitle="RP Reassignment" prompt="The number of RPs (or DPs) reassigned either to or from this project._x000a_" sqref="D8 I8 N8 S8 X8 AC8 AH8 AM8 D10 I10 N10 S10 X10 AC10 AH10 AM10 X12 AC12 AH12 AM12 D14 I14 N14 S14 X14 AC14 AH14 AM14 D16 I16 N16 S16 X16 AC16 AH16 AM16 D18 I18 N18 S18 X18 AC18 AH18 AM18">
      <formula1>-5</formula1>
      <formula2>2</formula2>
    </dataValidation>
    <dataValidation type="list" allowBlank="1" showInputMessage="1" showErrorMessage="1" errorTitle="Turn" error="The only valid choices are listed in the drop-down menu._x000a_" promptTitle="Turn" prompt="The turn that the winter preparation was revealed._x000a_" sqref="J63:M64 O63:R64 T63:W64 Y63:AB64 AD63:AG64 AI63:AL64 AN63:AQ64">
      <formula1>TurnList</formula1>
      <formula2>0</formula2>
    </dataValidation>
    <dataValidation allowBlank="1" showInputMessage="1" showErrorMessage="1" promptTitle="Production Results" prompt="The Magic card selected." sqref="T91:W91">
      <formula1>0</formula1>
      <formula2>0</formula2>
    </dataValidation>
    <dataValidation type="whole" allowBlank="1" showInputMessage="1" showErrorMessage="1" errorTitle="RP Reassignment" error="The number of RPs reassigned must be a whole positive number._x000a_" promptTitle="RP Reassignment" prompt="The number of RPs (or DPs) reassigned either to or from this project._x000a_" sqref="D67 D69">
      <formula1>-5</formula1>
      <formula2>2</formula2>
    </dataValidation>
    <dataValidation type="list" allowBlank="1" showInputMessage="1" showErrorMessage="1" errorTitle="Turn" error="The only valid choices are listed in the drop-down menu._x000a_" promptTitle="Turn" prompt="The turn that the uranium plant was produced._x000a_" sqref="T78:W79 Y78:AB79 AD78:AG79 AI78:AL79 AN78:AQ79">
      <formula1>TurnList</formula1>
      <formula2>0</formula2>
    </dataValidation>
    <dataValidation type="list" allowBlank="1" showInputMessage="1" showErrorMessage="1" errorTitle="Turn" error="The only valid choices are listed in the drop-down menu._x000a_" promptTitle="Turn" prompt="The turn that the plutonium reactor was revealed._x000a_" sqref="Y80:AB81 AD80:AG81 AI80:AL81 AN80:AQ81">
      <formula1>TurnList</formula1>
      <formula2>0</formula2>
    </dataValidation>
    <dataValidation allowBlank="1" showInputMessage="1" showErrorMessage="1" promptTitle="Production Results" prompt="The partisans produced." sqref="J95:M95 O95:R95 T95:W95 Y95:AB95 AD95:AG95 AI95:AL95 AN95:AQ95">
      <formula1>0</formula1>
      <formula2>0</formula2>
    </dataValidation>
    <dataValidation allowBlank="1" showInputMessage="1" showErrorMessage="1" promptTitle="Production Results" prompt="The Ultra card selected." sqref="J91:M91 O91:R91 Y91:AB91 AD91:AG91 AI91:AL91 AN91:AQ91">
      <formula1>0</formula1>
      <formula2>0</formula2>
    </dataValidation>
    <dataValidation type="list" allowBlank="1" showInputMessage="1" showErrorMessage="1" errorTitle="Turn" error="The only valid choices are listed in the drop-down menu._x000a_" promptTitle="Turn" prompt="The turn that the Moslem unrest result was revealed._x000a_" sqref="J96:M96 O96:R96 T96:W96 Y96:AB96 AD96:AG96 AI96:AL96 AN96:AQ96">
      <formula1>TurnList</formula1>
      <formula2>0</formula2>
    </dataValidation>
    <dataValidation allowBlank="1" showInputMessage="1" showErrorMessage="1" promptTitle="Production Results" prompt="The number of occupation policies produced." sqref="J93:M93 O93:R93 T93:W93 Y93:AB93 AD93:AG93 AI93:AL93 AN93:AQ93">
      <formula1>0</formula1>
      <formula2>0</formula2>
    </dataValidation>
    <dataValidation type="list" allowBlank="1" showInputMessage="1" showErrorMessage="1" errorTitle="Turn" error="The only valid choices are listed in the drop-down menu._x000a_" promptTitle="Turn" prompt="The turn that the occupation policies result was revealed._x000a_" sqref="J94:M94 O94:R94 T94:W94 Y94:AB94 AD94:AG94 AI94:AL94 AN94:AQ94">
      <formula1>TurnList</formula1>
      <formula2>0</formula2>
    </dataValidation>
    <dataValidation type="list" allowBlank="1" showInputMessage="1" showErrorMessage="1" errorTitle="Turn" error="The only valid choices are listed in the drop-down menu._x000a_" promptTitle="Turn" prompt="The turn that the Ultra result was revealed._x000a_" sqref="J92:M92 O92:R92 T92:W92 Y92:AB92 AD92:AG92 AI92:AL92 AN92:AQ92">
      <formula1>TurnList</formula1>
      <formula2>0</formula2>
    </dataValidation>
    <dataValidation allowBlank="1" showInputMessage="1" error="_x000a_" promptTitle="Location (First Build)" prompt="The location that the synthetic oil plant is constructed in._x000a_" sqref="L61:M61 Q61:R61 V61:W61 AA61:AB61 AF61:AG61 AK61:AL61 AP61:AQ61">
      <formula1>0</formula1>
      <formula2>0</formula2>
    </dataValidation>
    <dataValidation allowBlank="1" showInputMessage="1" error="_x000a_" promptTitle="Location (Second Build)" prompt="The location that the synthetic oil plant is constructed in._x000a_" sqref="L62:M62 Q62:R62 V62:W62 AA62:AB62 AF62:AG62 AK62:AL62 AP62:AQ62">
      <formula1>0</formula1>
      <formula2>0</formula2>
    </dataValidation>
    <dataValidation type="list" allowBlank="1" showInputMessage="1" showErrorMessage="1" errorTitle="Turn" error="The only valid choices are listed in the drop-down menu._x000a_" promptTitle="Turn (First Build)" prompt="The turn that the first synthetic oil plant is produced._x000a_" sqref="J61:K61 O61:P61 T61:U61 Y61:Z61 AD61:AE61 AI61:AJ61 AN61:AO61">
      <formula1>TurnList</formula1>
      <formula2>0</formula2>
    </dataValidation>
    <dataValidation type="list" allowBlank="1" showInputMessage="1" showErrorMessage="1" errorTitle="Turn" error="The only valid choices are listed in the drop-down menu._x000a_" promptTitle="Turn (Second Build)" prompt="The turn that the second synthetic oil plant is produced._x000a_" sqref="J62:K62 O62:P62 T62:U62 Y62:Z62 AD62:AE62 AI62:AJ62 AN62:AO62">
      <formula1>TurnList</formula1>
      <formula2>0</formula2>
    </dataValidation>
    <dataValidation allowBlank="1" showInputMessage="1" error="_x000a_" promptTitle="Location (Spring)" prompt="The location that the fortification is constructed in._x000a_" sqref="J57:K57 O57:P57 T57:U57 Y57:Z57 AD57:AE57 AI57:AJ57 AN57:AO57">
      <formula1>0</formula1>
      <formula2>0</formula2>
    </dataValidation>
    <dataValidation allowBlank="1" showInputMessage="1" error="_x000a_" promptTitle="Location (Summer)" prompt="The location that the fortification is constructed in._x000a_" sqref="L57:M57 Q57:R57 V57:W57 AA57:AB57 AF57:AG57 AK57:AL57 AP57:AQ57">
      <formula1>0</formula1>
      <formula2>0</formula2>
    </dataValidation>
    <dataValidation allowBlank="1" showInputMessage="1" error="_x000a_" promptTitle="Location (Fall)" prompt="The location that the fortification is constructed in._x000a_" sqref="J58:K58 O58:P58 T58:U58 Y58:Z58 AD58:AE58 AI58:AJ58 AN58:AO58">
      <formula1>0</formula1>
      <formula2>0</formula2>
    </dataValidation>
    <dataValidation allowBlank="1" showInputMessage="1" error="_x000a_" promptTitle="Location (Winter)" prompt="The location that the fortification is constructed in._x000a_" sqref="L58:M58 Q58:R58 V58:W58 AA58:AB58 AF58:AG58 AK58:AL58 AP58:AQ58">
      <formula1>0</formula1>
      <formula2>0</formula2>
    </dataValidation>
    <dataValidation allowBlank="1" showInputMessage="1" error="_x000a_" promptTitle="Location (Spring)" prompt="The location that the railhead is constructed in._x000a_" sqref="J59:K59 O59:P59 T59:U59 Y59:Z59 AD59:AE59 AI59:AJ59 AN59:AO59">
      <formula1>0</formula1>
      <formula2>0</formula2>
    </dataValidation>
    <dataValidation allowBlank="1" showInputMessage="1" error="_x000a_" promptTitle="Location (Summer)" prompt="The location that the railhead is constructed in._x000a_" sqref="L59:M59 Q59:R59 V59:W59 AA59:AB59 AF59:AG59 AK59:AL59 AP59:AQ59">
      <formula1>0</formula1>
      <formula2>0</formula2>
    </dataValidation>
    <dataValidation allowBlank="1" showInputMessage="1" error="_x000a_" promptTitle="Location (Fall)" prompt="The location that the railhead is constructed in._x000a_" sqref="J60:K60 O60:P60 T60:U60 Y60:Z60 AD60:AE60 AI60:AJ60 AN60:AO60">
      <formula1>0</formula1>
      <formula2>0</formula2>
    </dataValidation>
    <dataValidation allowBlank="1" showInputMessage="1" error="_x000a_" promptTitle="Location (Winter)" prompt="The location that the railhead is constructed in._x000a_" sqref="L60:M60 Q60:R60 V60:W60 AA60:AB60 AF60:AG60 AK60:AL60 AP60:AQ60">
      <formula1>0</formula1>
      <formula2>0</formula2>
    </dataValidation>
    <dataValidation type="whole" allowBlank="1" showInputMessage="1" showErrorMessage="1" errorTitle="Adjustments" error="The adjustment must be a valid whole number._x000a_" promptTitle="Adjustments" prompt="-# CTL" sqref="E50 J50 O50 T50 Y50 AD50 AI50 AN50">
      <formula1>-4</formula1>
      <formula2>1</formula2>
    </dataValidation>
    <dataValidation allowBlank="1" showInputMessage="1" error="_x000a_" promptTitle="Shipyard (Spring)" prompt="The shipyard that the shipbuilding increase is assigned to._x000a_" sqref="J44:K44 O44:P44 T44:U44 Y44:Z44 AD44:AE44 AI44:AJ44 AN44:AO44">
      <formula1>0</formula1>
      <formula2>0</formula2>
    </dataValidation>
    <dataValidation allowBlank="1" showInputMessage="1" error="_x000a_" promptTitle="Shipyard (Summer)" prompt="The shipyard that the shipbuilding increase is assigned to._x000a_" sqref="L44:M44 Q44:R44 V44:W44 AA44:AB44 AF44:AG44 AK44:AL44 AP44:AQ44">
      <formula1>0</formula1>
      <formula2>0</formula2>
    </dataValidation>
    <dataValidation allowBlank="1" showInputMessage="1" error="_x000a_" promptTitle="Shipyard (Fall)" prompt="The shipyard that the shipbuilding increase is assigned to._x000a_" sqref="J45:K45 O45:P45 T45:U45 Y45:Z45 AD45:AE45 AI45:AJ45 AN45:AO45">
      <formula1>0</formula1>
      <formula2>0</formula2>
    </dataValidation>
    <dataValidation allowBlank="1" showInputMessage="1" error="_x000a_" promptTitle="Shipyard (Winter)" prompt="The shipyard that the shipbuilding increase is assigned to._x000a_" sqref="L45:M45 Q45:R45 V45:W45 AA45:AB45 AF45:AG45 AK45:AL45 AP45:AQ45">
      <formula1>0</formula1>
      <formula2>0</formula2>
    </dataValidation>
    <dataValidation allowBlank="1" showInputMessage="1" showErrorMessage="1" promptTitle="Starting Research" prompt="Japan starts with one Torpedo result (yielding a +1 modifier)._x000a_" sqref="B34:B37">
      <formula1>0</formula1>
      <formula2>0</formula2>
    </dataValidation>
    <dataValidation operator="equal" allowBlank="1" showInputMessage="1" showErrorMessage="1" promptTitle="Adjustments" prompt="-# ADRM" sqref="E10 J10 O10 T10 Y10 AD10 AI10 AN10">
      <formula1>0</formula1>
      <formula2>0</formula2>
    </dataValidation>
    <dataValidation operator="equal" allowBlank="1" showInputMessage="1" showErrorMessage="1" promptTitle="Adjustments" prompt="-# AR results" sqref="E14 J14 O14 T14 Y14 AD14 AI14 AN14">
      <formula1>0</formula1>
      <formula2>0</formula2>
    </dataValidation>
    <dataValidation operator="equal" allowBlank="1" showInputMessage="1" showErrorMessage="1" promptTitle="Adjustments" prompt="-# AD results" sqref="E18 J18 O18 T18 Y18 AD18 AI18 AN18">
      <formula1>0</formula1>
      <formula2>0</formula2>
    </dataValidation>
    <dataValidation type="whole" allowBlank="1" showInputMessage="1" showErrorMessage="1" errorTitle="Adjustments" error="The adjustment must be a valid whole number._x000a_" promptTitle="Adjustments" prompt="-# NDRM" sqref="E31 J31 O31 T31 Y31 AD31 AI31 AN31">
      <formula1>-4</formula1>
      <formula2>1</formula2>
    </dataValidation>
    <dataValidation operator="equal" allowBlank="1" showInputMessage="1" showErrorMessage="1" promptTitle="Adjustments" prompt="-# ASW results_x000a_+1 each Radar result" sqref="E33 J33 O33 T33 Y33 AD33 AI33 AN33">
      <formula1>0</formula1>
      <formula2>0</formula2>
    </dataValidation>
    <dataValidation operator="equal" allowBlank="1" showInputMessage="1" showErrorMessage="1" promptTitle="Adjustments" prompt="-# Torpedo results" sqref="J35 O35 T35 Y35 AD35 AI35 AN35">
      <formula1>0</formula1>
      <formula2>0</formula2>
    </dataValidation>
    <dataValidation operator="equal" allowBlank="1" showInputMessage="1" showErrorMessage="1" promptTitle="Adjustments" prompt="-# Radar results" sqref="E69 J69 O69 T69 Y69 AD69 AI69 AN69">
      <formula1>0</formula1>
      <formula2>0</formula2>
    </dataValidation>
    <dataValidation operator="equal" allowBlank="1" showInputMessage="1" showErrorMessage="1" promptTitle="Adjustments" prompt="+1 CR in 1941 (MANUAL)_x000a_-1 CR in 1943 ff (MANUAL)" sqref="AD75 AI75 AN75">
      <formula1>0</formula1>
      <formula2>0</formula2>
    </dataValidation>
    <dataValidation operator="equal" allowBlank="1" showInputMessage="1" showErrorMessage="1" promptTitle="Adjustments" prompt="-# SB results" sqref="E16 J16 O16 T16 Y16 AD16 AI16 AN16">
      <formula1>0</formula1>
      <formula2>0</formula2>
    </dataValidation>
    <dataValidation type="whole" allowBlank="1" showInputMessage="1" showErrorMessage="1" errorTitle="Adjustments" error="Any adjustment must be -2._x000a_" promptTitle="Adjustments" prompt="-2 Allies control Oslo or Norway &lt;= '1-2' result (MANUAL)" sqref="O71 T71 Y71 AD71 AI71 AN71">
      <formula1>-2</formula1>
      <formula2>-2</formula2>
    </dataValidation>
    <dataValidation type="whole" allowBlank="1" showInputMessage="1" showErrorMessage="1" errorTitle="Adjustments" error="Any adjustment must be either +1 or -1_x000a_" promptTitle="Adjustments" prompt="Spy Rings (MANUAL)" sqref="E8 J8 O8 T8 Y8 AD8 AI8 AN8 E29 J29 O29 T29 Y29 AD29 AI29 AN29 E48 J48 O48 T48 Y48 AD48 AI48 AN48 E67 J67 O67 T67 Y67 AI67 AN67 E84 J84 O84 T84 Y84 AD84 AI84 AN84">
      <formula1>-1</formula1>
      <formula2>1</formula2>
    </dataValidation>
  </dataValidations>
  <pageMargins left="0.5" right="0.5" top="0.82986111111111105" bottom="0.75" header="0.5" footer="0.5"/>
  <pageSetup firstPageNumber="0" fitToHeight="0" orientation="landscape" horizontalDpi="300" verticalDpi="300"/>
  <headerFooter>
    <oddHeader>&amp;C&amp;"Arial,Bold"&amp;12Global War
Axis Research Record Sheet</oddHeader>
    <oddFooter>&amp;L&amp;8&amp;F&amp;C&amp;8Page &amp;P of &amp;N&amp;R&amp;8&amp;D</oddFooter>
  </headerFooter>
  <rowBreaks count="2" manualBreakCount="2">
    <brk id="46" max="16383" man="1"/>
    <brk id="8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showRowColHeaders="0" zoomScaleNormal="100" workbookViewId="0">
      <selection activeCell="F17" sqref="F17"/>
    </sheetView>
  </sheetViews>
  <sheetFormatPr defaultColWidth="8.85546875" defaultRowHeight="12.75" x14ac:dyDescent="0.2"/>
  <cols>
    <col min="2" max="2" width="16.5703125" customWidth="1"/>
    <col min="3" max="3" width="12" customWidth="1"/>
    <col min="8" max="8" width="10.5703125" customWidth="1"/>
  </cols>
  <sheetData>
    <row r="1" spans="1:8" x14ac:dyDescent="0.2">
      <c r="A1" t="s">
        <v>142</v>
      </c>
    </row>
    <row r="2" spans="1:8" x14ac:dyDescent="0.2">
      <c r="B2" s="65" t="s">
        <v>0</v>
      </c>
      <c r="C2" s="71" t="s">
        <v>168</v>
      </c>
    </row>
    <row r="3" spans="1:8" x14ac:dyDescent="0.2">
      <c r="B3" s="67" t="s">
        <v>11</v>
      </c>
      <c r="C3" s="72">
        <v>2</v>
      </c>
    </row>
    <row r="4" spans="1:8" ht="12.75" customHeight="1" x14ac:dyDescent="0.2">
      <c r="B4" s="67" t="s">
        <v>24</v>
      </c>
      <c r="C4" s="72">
        <v>3</v>
      </c>
    </row>
    <row r="5" spans="1:8" x14ac:dyDescent="0.2">
      <c r="B5" s="67" t="s">
        <v>27</v>
      </c>
      <c r="C5" s="72">
        <v>4</v>
      </c>
    </row>
    <row r="6" spans="1:8" ht="12.75" customHeight="1" x14ac:dyDescent="0.2">
      <c r="B6" s="67" t="s">
        <v>32</v>
      </c>
      <c r="C6" s="72">
        <v>5</v>
      </c>
    </row>
    <row r="7" spans="1:8" ht="12.75" customHeight="1" x14ac:dyDescent="0.2">
      <c r="B7" s="67" t="s">
        <v>35</v>
      </c>
      <c r="C7" s="72">
        <v>6</v>
      </c>
    </row>
    <row r="8" spans="1:8" ht="12.75" customHeight="1" x14ac:dyDescent="0.2">
      <c r="B8" s="69" t="s">
        <v>38</v>
      </c>
      <c r="C8" s="73">
        <v>7</v>
      </c>
    </row>
    <row r="11" spans="1:8" x14ac:dyDescent="0.2">
      <c r="B11" s="26" t="s">
        <v>154</v>
      </c>
      <c r="C11" s="74" t="s">
        <v>169</v>
      </c>
      <c r="D11" s="74" t="s">
        <v>170</v>
      </c>
      <c r="E11" s="74" t="s">
        <v>27</v>
      </c>
      <c r="F11" s="74" t="s">
        <v>32</v>
      </c>
      <c r="G11" s="74" t="s">
        <v>171</v>
      </c>
      <c r="H11" s="71" t="s">
        <v>172</v>
      </c>
    </row>
    <row r="12" spans="1:8" x14ac:dyDescent="0.2">
      <c r="B12" s="75">
        <v>1</v>
      </c>
      <c r="C12" s="16" t="s">
        <v>167</v>
      </c>
      <c r="D12" s="16" t="s">
        <v>167</v>
      </c>
      <c r="E12" s="16" t="s">
        <v>173</v>
      </c>
      <c r="F12" s="16" t="s">
        <v>167</v>
      </c>
      <c r="G12" s="16" t="s">
        <v>167</v>
      </c>
      <c r="H12" s="72" t="s">
        <v>167</v>
      </c>
    </row>
    <row r="13" spans="1:8" x14ac:dyDescent="0.2">
      <c r="B13" s="75">
        <f t="shared" ref="B13:B28" si="0">B12+1</f>
        <v>2</v>
      </c>
      <c r="C13" s="16" t="s">
        <v>174</v>
      </c>
      <c r="D13" s="16" t="s">
        <v>167</v>
      </c>
      <c r="E13" s="16" t="s">
        <v>173</v>
      </c>
      <c r="F13" s="16" t="s">
        <v>167</v>
      </c>
      <c r="G13" s="16" t="s">
        <v>167</v>
      </c>
      <c r="H13" s="72" t="s">
        <v>167</v>
      </c>
    </row>
    <row r="14" spans="1:8" x14ac:dyDescent="0.2">
      <c r="B14" s="75">
        <f t="shared" si="0"/>
        <v>3</v>
      </c>
      <c r="C14" s="16" t="s">
        <v>175</v>
      </c>
      <c r="D14" s="16" t="s">
        <v>174</v>
      </c>
      <c r="E14" s="16" t="s">
        <v>173</v>
      </c>
      <c r="F14" s="16" t="s">
        <v>174</v>
      </c>
      <c r="G14" s="16" t="s">
        <v>174</v>
      </c>
      <c r="H14" s="72" t="s">
        <v>174</v>
      </c>
    </row>
    <row r="15" spans="1:8" x14ac:dyDescent="0.2">
      <c r="B15" s="75">
        <f t="shared" si="0"/>
        <v>4</v>
      </c>
      <c r="C15" s="16" t="s">
        <v>176</v>
      </c>
      <c r="D15" s="16" t="s">
        <v>175</v>
      </c>
      <c r="E15" s="16" t="s">
        <v>167</v>
      </c>
      <c r="F15" s="16" t="s">
        <v>175</v>
      </c>
      <c r="G15" s="16" t="s">
        <v>175</v>
      </c>
      <c r="H15" s="72" t="s">
        <v>175</v>
      </c>
    </row>
    <row r="16" spans="1:8" x14ac:dyDescent="0.2">
      <c r="B16" s="75">
        <f t="shared" si="0"/>
        <v>5</v>
      </c>
      <c r="C16" s="16" t="s">
        <v>177</v>
      </c>
      <c r="D16" s="16" t="s">
        <v>176</v>
      </c>
      <c r="E16" s="16" t="s">
        <v>167</v>
      </c>
      <c r="F16" s="16" t="s">
        <v>176</v>
      </c>
      <c r="G16" s="16" t="s">
        <v>176</v>
      </c>
      <c r="H16" s="72" t="s">
        <v>176</v>
      </c>
    </row>
    <row r="17" spans="2:8" x14ac:dyDescent="0.2">
      <c r="B17" s="75">
        <f t="shared" si="0"/>
        <v>6</v>
      </c>
      <c r="C17" s="16" t="s">
        <v>178</v>
      </c>
      <c r="D17" s="16" t="s">
        <v>177</v>
      </c>
      <c r="E17" s="16" t="s">
        <v>174</v>
      </c>
      <c r="F17" s="16" t="s">
        <v>177</v>
      </c>
      <c r="G17" s="16" t="s">
        <v>177</v>
      </c>
      <c r="H17" s="72" t="s">
        <v>177</v>
      </c>
    </row>
    <row r="18" spans="2:8" x14ac:dyDescent="0.2">
      <c r="B18" s="75">
        <f t="shared" si="0"/>
        <v>7</v>
      </c>
      <c r="C18" s="16" t="s">
        <v>179</v>
      </c>
      <c r="D18" s="16" t="s">
        <v>178</v>
      </c>
      <c r="E18" s="16" t="s">
        <v>174</v>
      </c>
      <c r="F18" s="16" t="s">
        <v>178</v>
      </c>
      <c r="G18" s="16" t="s">
        <v>178</v>
      </c>
      <c r="H18" s="72" t="s">
        <v>178</v>
      </c>
    </row>
    <row r="19" spans="2:8" x14ac:dyDescent="0.2">
      <c r="B19" s="75">
        <f t="shared" si="0"/>
        <v>8</v>
      </c>
      <c r="C19" s="16" t="s">
        <v>180</v>
      </c>
      <c r="D19" s="16" t="s">
        <v>179</v>
      </c>
      <c r="E19" s="16" t="s">
        <v>175</v>
      </c>
      <c r="F19" s="16" t="s">
        <v>179</v>
      </c>
      <c r="G19" s="60" t="s">
        <v>179</v>
      </c>
      <c r="H19" s="72" t="s">
        <v>179</v>
      </c>
    </row>
    <row r="20" spans="2:8" x14ac:dyDescent="0.2">
      <c r="B20" s="75">
        <f t="shared" si="0"/>
        <v>9</v>
      </c>
      <c r="C20" s="16" t="s">
        <v>180</v>
      </c>
      <c r="D20" s="16" t="s">
        <v>181</v>
      </c>
      <c r="E20" s="16" t="s">
        <v>182</v>
      </c>
      <c r="F20" s="16" t="s">
        <v>181</v>
      </c>
      <c r="G20" s="60" t="s">
        <v>181</v>
      </c>
      <c r="H20" s="72" t="s">
        <v>181</v>
      </c>
    </row>
    <row r="21" spans="2:8" x14ac:dyDescent="0.2">
      <c r="B21" s="75">
        <f t="shared" si="0"/>
        <v>10</v>
      </c>
      <c r="C21" s="16" t="s">
        <v>180</v>
      </c>
      <c r="D21" s="16" t="s">
        <v>183</v>
      </c>
      <c r="E21" s="16" t="s">
        <v>184</v>
      </c>
      <c r="F21" s="16" t="s">
        <v>32</v>
      </c>
      <c r="G21" s="16" t="s">
        <v>185</v>
      </c>
      <c r="H21" s="72" t="s">
        <v>38</v>
      </c>
    </row>
    <row r="22" spans="2:8" x14ac:dyDescent="0.2">
      <c r="B22" s="75">
        <f t="shared" si="0"/>
        <v>11</v>
      </c>
      <c r="C22" s="16" t="s">
        <v>180</v>
      </c>
      <c r="D22" s="16" t="s">
        <v>183</v>
      </c>
      <c r="E22" s="16" t="s">
        <v>186</v>
      </c>
      <c r="F22" s="16" t="s">
        <v>32</v>
      </c>
      <c r="G22" s="16" t="s">
        <v>185</v>
      </c>
      <c r="H22" s="72" t="s">
        <v>38</v>
      </c>
    </row>
    <row r="23" spans="2:8" x14ac:dyDescent="0.2">
      <c r="B23" s="75">
        <f t="shared" si="0"/>
        <v>12</v>
      </c>
      <c r="C23" s="16" t="s">
        <v>180</v>
      </c>
      <c r="D23" s="16" t="s">
        <v>183</v>
      </c>
      <c r="E23" s="16" t="s">
        <v>187</v>
      </c>
      <c r="F23" s="16" t="s">
        <v>32</v>
      </c>
      <c r="G23" s="16" t="s">
        <v>185</v>
      </c>
      <c r="H23" s="72" t="s">
        <v>38</v>
      </c>
    </row>
    <row r="24" spans="2:8" x14ac:dyDescent="0.2">
      <c r="B24" s="75">
        <f t="shared" si="0"/>
        <v>13</v>
      </c>
      <c r="C24" s="16" t="s">
        <v>180</v>
      </c>
      <c r="D24" s="16" t="s">
        <v>183</v>
      </c>
      <c r="E24" s="16" t="s">
        <v>187</v>
      </c>
      <c r="F24" s="16" t="s">
        <v>32</v>
      </c>
      <c r="G24" s="16" t="s">
        <v>185</v>
      </c>
      <c r="H24" s="72" t="s">
        <v>38</v>
      </c>
    </row>
    <row r="25" spans="2:8" x14ac:dyDescent="0.2">
      <c r="B25" s="75">
        <f t="shared" si="0"/>
        <v>14</v>
      </c>
      <c r="C25" s="16" t="s">
        <v>180</v>
      </c>
      <c r="D25" s="16" t="s">
        <v>183</v>
      </c>
      <c r="E25" s="16" t="s">
        <v>187</v>
      </c>
      <c r="F25" s="16" t="s">
        <v>32</v>
      </c>
      <c r="G25" s="16" t="s">
        <v>185</v>
      </c>
      <c r="H25" s="72" t="s">
        <v>38</v>
      </c>
    </row>
    <row r="26" spans="2:8" x14ac:dyDescent="0.2">
      <c r="B26" s="75">
        <f t="shared" si="0"/>
        <v>15</v>
      </c>
      <c r="C26" s="16" t="s">
        <v>180</v>
      </c>
      <c r="D26" s="16" t="s">
        <v>183</v>
      </c>
      <c r="E26" s="16" t="s">
        <v>187</v>
      </c>
      <c r="F26" s="16" t="s">
        <v>32</v>
      </c>
      <c r="G26" s="16" t="s">
        <v>185</v>
      </c>
      <c r="H26" s="72" t="s">
        <v>38</v>
      </c>
    </row>
    <row r="27" spans="2:8" x14ac:dyDescent="0.2">
      <c r="B27" s="75">
        <f t="shared" si="0"/>
        <v>16</v>
      </c>
      <c r="C27" s="16" t="s">
        <v>180</v>
      </c>
      <c r="D27" s="16" t="s">
        <v>183</v>
      </c>
      <c r="E27" s="16" t="s">
        <v>187</v>
      </c>
      <c r="F27" s="16" t="s">
        <v>32</v>
      </c>
      <c r="G27" s="16" t="s">
        <v>185</v>
      </c>
      <c r="H27" s="72" t="s">
        <v>38</v>
      </c>
    </row>
    <row r="28" spans="2:8" x14ac:dyDescent="0.2">
      <c r="B28" s="76">
        <f t="shared" si="0"/>
        <v>17</v>
      </c>
      <c r="C28" s="77" t="s">
        <v>180</v>
      </c>
      <c r="D28" s="77" t="s">
        <v>183</v>
      </c>
      <c r="E28" s="77" t="s">
        <v>187</v>
      </c>
      <c r="F28" s="77" t="s">
        <v>32</v>
      </c>
      <c r="G28" s="77" t="s">
        <v>185</v>
      </c>
      <c r="H28" s="73" t="s">
        <v>38</v>
      </c>
    </row>
  </sheetData>
  <sheetProtection sheet="1" objects="1" scenarios="1"/>
  <pageMargins left="0.75" right="0.75" top="1" bottom="1" header="0.51180555555555496" footer="0.51180555555555496"/>
  <pageSetup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showRowColHeaders="0" zoomScaleNormal="100" workbookViewId="0"/>
  </sheetViews>
  <sheetFormatPr defaultColWidth="8.85546875" defaultRowHeight="12.75" x14ac:dyDescent="0.2"/>
  <cols>
    <col min="2" max="2" width="16.5703125" customWidth="1"/>
    <col min="3" max="3" width="12" customWidth="1"/>
    <col min="5" max="5" width="10.85546875" customWidth="1"/>
    <col min="6" max="7" width="13.7109375" customWidth="1"/>
    <col min="8" max="8" width="12.28515625" customWidth="1"/>
  </cols>
  <sheetData>
    <row r="1" spans="1:8" x14ac:dyDescent="0.2">
      <c r="A1" t="s">
        <v>142</v>
      </c>
    </row>
    <row r="2" spans="1:8" x14ac:dyDescent="0.2">
      <c r="B2" s="65" t="s">
        <v>0</v>
      </c>
      <c r="C2" s="71" t="s">
        <v>168</v>
      </c>
    </row>
    <row r="3" spans="1:8" x14ac:dyDescent="0.2">
      <c r="B3" s="67" t="s">
        <v>49</v>
      </c>
      <c r="C3" s="72">
        <v>2</v>
      </c>
    </row>
    <row r="4" spans="1:8" ht="12.75" customHeight="1" x14ac:dyDescent="0.2">
      <c r="B4" s="67" t="s">
        <v>24</v>
      </c>
      <c r="C4" s="72">
        <v>3</v>
      </c>
    </row>
    <row r="5" spans="1:8" x14ac:dyDescent="0.2">
      <c r="B5" s="67" t="s">
        <v>50</v>
      </c>
      <c r="C5" s="72">
        <v>4</v>
      </c>
    </row>
    <row r="6" spans="1:8" ht="12.75" customHeight="1" x14ac:dyDescent="0.2">
      <c r="B6" s="67" t="s">
        <v>52</v>
      </c>
      <c r="C6" s="72">
        <v>5</v>
      </c>
    </row>
    <row r="7" spans="1:8" ht="12.75" customHeight="1" x14ac:dyDescent="0.2">
      <c r="B7" s="67" t="s">
        <v>54</v>
      </c>
      <c r="C7" s="72">
        <v>6</v>
      </c>
    </row>
    <row r="8" spans="1:8" ht="12.75" customHeight="1" x14ac:dyDescent="0.2">
      <c r="B8" s="69" t="s">
        <v>56</v>
      </c>
      <c r="C8" s="73">
        <v>7</v>
      </c>
    </row>
    <row r="11" spans="1:8" x14ac:dyDescent="0.2">
      <c r="B11" s="26" t="s">
        <v>154</v>
      </c>
      <c r="C11" s="74" t="s">
        <v>188</v>
      </c>
      <c r="D11" s="74" t="s">
        <v>189</v>
      </c>
      <c r="E11" s="74" t="s">
        <v>190</v>
      </c>
      <c r="F11" s="74" t="s">
        <v>191</v>
      </c>
      <c r="G11" s="74" t="s">
        <v>192</v>
      </c>
      <c r="H11" s="71" t="s">
        <v>193</v>
      </c>
    </row>
    <row r="12" spans="1:8" x14ac:dyDescent="0.2">
      <c r="B12" s="75">
        <v>1</v>
      </c>
      <c r="C12" s="16" t="s">
        <v>167</v>
      </c>
      <c r="D12" s="16" t="s">
        <v>167</v>
      </c>
      <c r="E12" s="16" t="s">
        <v>167</v>
      </c>
      <c r="F12" s="16" t="s">
        <v>167</v>
      </c>
      <c r="G12" s="16" t="s">
        <v>173</v>
      </c>
      <c r="H12" s="72" t="s">
        <v>167</v>
      </c>
    </row>
    <row r="13" spans="1:8" x14ac:dyDescent="0.2">
      <c r="B13" s="75">
        <f t="shared" ref="B13:B28" si="0">B12+1</f>
        <v>2</v>
      </c>
      <c r="C13" s="16" t="s">
        <v>174</v>
      </c>
      <c r="D13" s="16" t="s">
        <v>167</v>
      </c>
      <c r="E13" s="16" t="s">
        <v>167</v>
      </c>
      <c r="F13" s="16" t="s">
        <v>167</v>
      </c>
      <c r="G13" s="16" t="s">
        <v>173</v>
      </c>
      <c r="H13" s="72" t="s">
        <v>167</v>
      </c>
    </row>
    <row r="14" spans="1:8" x14ac:dyDescent="0.2">
      <c r="B14" s="75">
        <f t="shared" si="0"/>
        <v>3</v>
      </c>
      <c r="C14" s="16" t="s">
        <v>175</v>
      </c>
      <c r="D14" s="16" t="s">
        <v>174</v>
      </c>
      <c r="E14" s="16" t="s">
        <v>174</v>
      </c>
      <c r="F14" s="16" t="s">
        <v>174</v>
      </c>
      <c r="G14" s="16" t="s">
        <v>173</v>
      </c>
      <c r="H14" s="72" t="s">
        <v>174</v>
      </c>
    </row>
    <row r="15" spans="1:8" x14ac:dyDescent="0.2">
      <c r="B15" s="75">
        <f t="shared" si="0"/>
        <v>4</v>
      </c>
      <c r="C15" s="16" t="s">
        <v>176</v>
      </c>
      <c r="D15" s="16" t="s">
        <v>175</v>
      </c>
      <c r="E15" s="16" t="s">
        <v>175</v>
      </c>
      <c r="F15" s="16" t="s">
        <v>175</v>
      </c>
      <c r="G15" s="16" t="s">
        <v>167</v>
      </c>
      <c r="H15" s="72" t="s">
        <v>175</v>
      </c>
    </row>
    <row r="16" spans="1:8" x14ac:dyDescent="0.2">
      <c r="B16" s="75">
        <f t="shared" si="0"/>
        <v>5</v>
      </c>
      <c r="C16" s="16" t="s">
        <v>177</v>
      </c>
      <c r="D16" s="16" t="s">
        <v>176</v>
      </c>
      <c r="E16" s="16" t="s">
        <v>176</v>
      </c>
      <c r="F16" s="16" t="s">
        <v>176</v>
      </c>
      <c r="G16" s="16" t="s">
        <v>167</v>
      </c>
      <c r="H16" s="72" t="s">
        <v>176</v>
      </c>
    </row>
    <row r="17" spans="2:8" x14ac:dyDescent="0.2">
      <c r="B17" s="75">
        <f t="shared" si="0"/>
        <v>6</v>
      </c>
      <c r="C17" s="16" t="s">
        <v>178</v>
      </c>
      <c r="D17" s="16" t="s">
        <v>177</v>
      </c>
      <c r="E17" s="16" t="s">
        <v>194</v>
      </c>
      <c r="F17" s="16" t="s">
        <v>177</v>
      </c>
      <c r="G17" s="16" t="s">
        <v>174</v>
      </c>
      <c r="H17" s="72" t="s">
        <v>195</v>
      </c>
    </row>
    <row r="18" spans="2:8" x14ac:dyDescent="0.2">
      <c r="B18" s="75">
        <f t="shared" si="0"/>
        <v>7</v>
      </c>
      <c r="C18" s="16" t="s">
        <v>179</v>
      </c>
      <c r="D18" s="16" t="s">
        <v>178</v>
      </c>
      <c r="E18" s="16" t="s">
        <v>194</v>
      </c>
      <c r="F18" s="16" t="s">
        <v>196</v>
      </c>
      <c r="G18" s="16" t="s">
        <v>174</v>
      </c>
      <c r="H18" s="72" t="s">
        <v>197</v>
      </c>
    </row>
    <row r="19" spans="2:8" x14ac:dyDescent="0.2">
      <c r="B19" s="75">
        <f t="shared" si="0"/>
        <v>8</v>
      </c>
      <c r="C19" s="16" t="s">
        <v>180</v>
      </c>
      <c r="D19" s="16" t="s">
        <v>179</v>
      </c>
      <c r="E19" s="16" t="s">
        <v>198</v>
      </c>
      <c r="F19" s="16" t="s">
        <v>196</v>
      </c>
      <c r="G19" s="16" t="s">
        <v>175</v>
      </c>
      <c r="H19" s="72" t="s">
        <v>199</v>
      </c>
    </row>
    <row r="20" spans="2:8" x14ac:dyDescent="0.2">
      <c r="B20" s="75">
        <f t="shared" si="0"/>
        <v>9</v>
      </c>
      <c r="C20" s="16" t="s">
        <v>180</v>
      </c>
      <c r="D20" s="16" t="s">
        <v>181</v>
      </c>
      <c r="E20" s="16" t="s">
        <v>198</v>
      </c>
      <c r="F20" s="16" t="s">
        <v>196</v>
      </c>
      <c r="G20" s="16" t="s">
        <v>200</v>
      </c>
      <c r="H20" s="72" t="s">
        <v>199</v>
      </c>
    </row>
    <row r="21" spans="2:8" x14ac:dyDescent="0.2">
      <c r="B21" s="75">
        <f t="shared" si="0"/>
        <v>10</v>
      </c>
      <c r="C21" s="16" t="s">
        <v>180</v>
      </c>
      <c r="D21" s="16" t="s">
        <v>201</v>
      </c>
      <c r="E21" s="16" t="s">
        <v>198</v>
      </c>
      <c r="F21" s="16" t="s">
        <v>196</v>
      </c>
      <c r="G21" s="16" t="s">
        <v>202</v>
      </c>
      <c r="H21" s="72" t="s">
        <v>199</v>
      </c>
    </row>
    <row r="22" spans="2:8" x14ac:dyDescent="0.2">
      <c r="B22" s="75">
        <f t="shared" si="0"/>
        <v>11</v>
      </c>
      <c r="C22" s="16" t="s">
        <v>180</v>
      </c>
      <c r="D22" s="16" t="s">
        <v>201</v>
      </c>
      <c r="E22" s="16" t="s">
        <v>198</v>
      </c>
      <c r="F22" s="16" t="s">
        <v>196</v>
      </c>
      <c r="G22" s="16" t="s">
        <v>203</v>
      </c>
      <c r="H22" s="72" t="s">
        <v>199</v>
      </c>
    </row>
    <row r="23" spans="2:8" x14ac:dyDescent="0.2">
      <c r="B23" s="75">
        <f t="shared" si="0"/>
        <v>12</v>
      </c>
      <c r="C23" s="16" t="s">
        <v>180</v>
      </c>
      <c r="D23" s="16" t="s">
        <v>201</v>
      </c>
      <c r="E23" s="16" t="s">
        <v>198</v>
      </c>
      <c r="F23" s="16" t="s">
        <v>196</v>
      </c>
      <c r="G23" s="16" t="s">
        <v>204</v>
      </c>
      <c r="H23" s="72" t="s">
        <v>199</v>
      </c>
    </row>
    <row r="24" spans="2:8" x14ac:dyDescent="0.2">
      <c r="B24" s="75">
        <f t="shared" si="0"/>
        <v>13</v>
      </c>
      <c r="C24" s="16" t="s">
        <v>180</v>
      </c>
      <c r="D24" s="16" t="s">
        <v>201</v>
      </c>
      <c r="E24" s="16" t="s">
        <v>198</v>
      </c>
      <c r="F24" s="16" t="s">
        <v>196</v>
      </c>
      <c r="G24" s="16" t="s">
        <v>205</v>
      </c>
      <c r="H24" s="72" t="s">
        <v>199</v>
      </c>
    </row>
    <row r="25" spans="2:8" x14ac:dyDescent="0.2">
      <c r="B25" s="75">
        <f t="shared" si="0"/>
        <v>14</v>
      </c>
      <c r="C25" s="16" t="s">
        <v>180</v>
      </c>
      <c r="D25" s="16" t="s">
        <v>201</v>
      </c>
      <c r="E25" s="16" t="s">
        <v>198</v>
      </c>
      <c r="F25" s="16" t="s">
        <v>196</v>
      </c>
      <c r="G25" s="16" t="s">
        <v>206</v>
      </c>
      <c r="H25" s="72" t="s">
        <v>199</v>
      </c>
    </row>
    <row r="26" spans="2:8" x14ac:dyDescent="0.2">
      <c r="B26" s="75">
        <f t="shared" si="0"/>
        <v>15</v>
      </c>
      <c r="C26" s="16" t="s">
        <v>180</v>
      </c>
      <c r="D26" s="16" t="s">
        <v>201</v>
      </c>
      <c r="E26" s="16" t="s">
        <v>198</v>
      </c>
      <c r="F26" s="16" t="s">
        <v>196</v>
      </c>
      <c r="G26" s="16" t="s">
        <v>206</v>
      </c>
      <c r="H26" s="72" t="s">
        <v>199</v>
      </c>
    </row>
    <row r="27" spans="2:8" x14ac:dyDescent="0.2">
      <c r="B27" s="75">
        <f t="shared" si="0"/>
        <v>16</v>
      </c>
      <c r="C27" s="16" t="s">
        <v>180</v>
      </c>
      <c r="D27" s="16" t="s">
        <v>201</v>
      </c>
      <c r="E27" s="16" t="s">
        <v>198</v>
      </c>
      <c r="F27" s="16" t="s">
        <v>196</v>
      </c>
      <c r="G27" s="16" t="s">
        <v>206</v>
      </c>
      <c r="H27" s="72" t="s">
        <v>199</v>
      </c>
    </row>
    <row r="28" spans="2:8" x14ac:dyDescent="0.2">
      <c r="B28" s="76">
        <f t="shared" si="0"/>
        <v>17</v>
      </c>
      <c r="C28" s="77" t="s">
        <v>180</v>
      </c>
      <c r="D28" s="77" t="s">
        <v>201</v>
      </c>
      <c r="E28" s="77" t="s">
        <v>198</v>
      </c>
      <c r="F28" s="77" t="s">
        <v>196</v>
      </c>
      <c r="G28" s="77" t="s">
        <v>206</v>
      </c>
      <c r="H28" s="73" t="s">
        <v>199</v>
      </c>
    </row>
  </sheetData>
  <sheetProtection sheet="1" scenarios="1" formatCells="0"/>
  <pageMargins left="0.75" right="0.75" top="1" bottom="1" header="0.51180555555555496" footer="0.51180555555555496"/>
  <pageSetup firstPageNumber="0"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showRowColHeaders="0" zoomScaleNormal="100" workbookViewId="0"/>
  </sheetViews>
  <sheetFormatPr defaultColWidth="8.85546875" defaultRowHeight="12.75" x14ac:dyDescent="0.2"/>
  <cols>
    <col min="2" max="2" width="16.5703125" customWidth="1"/>
    <col min="3" max="3" width="12" customWidth="1"/>
    <col min="5" max="5" width="10.85546875" customWidth="1"/>
    <col min="6" max="6" width="15.42578125" customWidth="1"/>
  </cols>
  <sheetData>
    <row r="1" spans="1:6" x14ac:dyDescent="0.2">
      <c r="A1" t="s">
        <v>142</v>
      </c>
    </row>
    <row r="2" spans="1:6" x14ac:dyDescent="0.2">
      <c r="B2" s="65" t="s">
        <v>0</v>
      </c>
      <c r="C2" s="71" t="s">
        <v>168</v>
      </c>
    </row>
    <row r="3" spans="1:6" x14ac:dyDescent="0.2">
      <c r="B3" s="67" t="s">
        <v>63</v>
      </c>
      <c r="C3" s="72">
        <v>2</v>
      </c>
    </row>
    <row r="4" spans="1:6" ht="12.75" customHeight="1" x14ac:dyDescent="0.2">
      <c r="B4" s="67" t="s">
        <v>64</v>
      </c>
      <c r="C4" s="72">
        <v>3</v>
      </c>
    </row>
    <row r="5" spans="1:6" x14ac:dyDescent="0.2">
      <c r="B5" s="67" t="s">
        <v>207</v>
      </c>
      <c r="C5" s="72">
        <v>4</v>
      </c>
    </row>
    <row r="6" spans="1:6" ht="12.75" customHeight="1" x14ac:dyDescent="0.2">
      <c r="B6" s="69" t="s">
        <v>65</v>
      </c>
      <c r="C6" s="73">
        <v>5</v>
      </c>
    </row>
    <row r="9" spans="1:6" x14ac:dyDescent="0.2">
      <c r="B9" s="26" t="s">
        <v>154</v>
      </c>
      <c r="C9" s="74" t="s">
        <v>208</v>
      </c>
      <c r="D9" s="74" t="s">
        <v>209</v>
      </c>
      <c r="E9" s="74" t="s">
        <v>210</v>
      </c>
      <c r="F9" s="71" t="s">
        <v>65</v>
      </c>
    </row>
    <row r="10" spans="1:6" x14ac:dyDescent="0.2">
      <c r="B10" s="75">
        <v>1</v>
      </c>
      <c r="C10" s="16" t="s">
        <v>167</v>
      </c>
      <c r="D10" s="16" t="s">
        <v>167</v>
      </c>
      <c r="E10" s="16" t="s">
        <v>167</v>
      </c>
      <c r="F10" s="72" t="s">
        <v>173</v>
      </c>
    </row>
    <row r="11" spans="1:6" x14ac:dyDescent="0.2">
      <c r="B11" s="75">
        <f t="shared" ref="B11:B27" si="0">B10+1</f>
        <v>2</v>
      </c>
      <c r="C11" s="16" t="s">
        <v>174</v>
      </c>
      <c r="D11" s="16" t="s">
        <v>167</v>
      </c>
      <c r="E11" s="16" t="s">
        <v>167</v>
      </c>
      <c r="F11" s="72" t="s">
        <v>173</v>
      </c>
    </row>
    <row r="12" spans="1:6" x14ac:dyDescent="0.2">
      <c r="B12" s="75">
        <f t="shared" si="0"/>
        <v>3</v>
      </c>
      <c r="C12" s="16" t="s">
        <v>175</v>
      </c>
      <c r="D12" s="16" t="s">
        <v>174</v>
      </c>
      <c r="E12" s="16" t="s">
        <v>174</v>
      </c>
      <c r="F12" s="72" t="s">
        <v>173</v>
      </c>
    </row>
    <row r="13" spans="1:6" x14ac:dyDescent="0.2">
      <c r="B13" s="75">
        <f t="shared" si="0"/>
        <v>4</v>
      </c>
      <c r="C13" s="16" t="s">
        <v>176</v>
      </c>
      <c r="D13" s="16" t="s">
        <v>175</v>
      </c>
      <c r="E13" s="16" t="s">
        <v>175</v>
      </c>
      <c r="F13" s="72" t="s">
        <v>167</v>
      </c>
    </row>
    <row r="14" spans="1:6" x14ac:dyDescent="0.2">
      <c r="B14" s="75">
        <f t="shared" si="0"/>
        <v>5</v>
      </c>
      <c r="C14" s="16" t="s">
        <v>177</v>
      </c>
      <c r="D14" s="16" t="s">
        <v>176</v>
      </c>
      <c r="E14" s="16" t="s">
        <v>176</v>
      </c>
      <c r="F14" s="72" t="s">
        <v>167</v>
      </c>
    </row>
    <row r="15" spans="1:6" x14ac:dyDescent="0.2">
      <c r="B15" s="75">
        <f t="shared" si="0"/>
        <v>6</v>
      </c>
      <c r="C15" s="16" t="s">
        <v>178</v>
      </c>
      <c r="D15" s="16" t="s">
        <v>177</v>
      </c>
      <c r="E15" s="16" t="s">
        <v>177</v>
      </c>
      <c r="F15" s="72" t="s">
        <v>174</v>
      </c>
    </row>
    <row r="16" spans="1:6" x14ac:dyDescent="0.2">
      <c r="B16" s="75">
        <f t="shared" si="0"/>
        <v>7</v>
      </c>
      <c r="C16" s="16" t="s">
        <v>179</v>
      </c>
      <c r="D16" s="16" t="s">
        <v>178</v>
      </c>
      <c r="E16" s="16" t="s">
        <v>178</v>
      </c>
      <c r="F16" s="72" t="s">
        <v>174</v>
      </c>
    </row>
    <row r="17" spans="2:6" x14ac:dyDescent="0.2">
      <c r="B17" s="75">
        <f t="shared" si="0"/>
        <v>8</v>
      </c>
      <c r="C17" s="16" t="s">
        <v>180</v>
      </c>
      <c r="D17" s="16" t="s">
        <v>179</v>
      </c>
      <c r="E17" s="16" t="s">
        <v>207</v>
      </c>
      <c r="F17" s="72" t="s">
        <v>175</v>
      </c>
    </row>
    <row r="18" spans="2:6" x14ac:dyDescent="0.2">
      <c r="B18" s="75">
        <f t="shared" si="0"/>
        <v>9</v>
      </c>
      <c r="C18" s="16" t="s">
        <v>180</v>
      </c>
      <c r="D18" s="16" t="s">
        <v>181</v>
      </c>
      <c r="E18" s="16" t="s">
        <v>207</v>
      </c>
      <c r="F18" s="72" t="s">
        <v>211</v>
      </c>
    </row>
    <row r="19" spans="2:6" x14ac:dyDescent="0.2">
      <c r="B19" s="75">
        <f t="shared" si="0"/>
        <v>10</v>
      </c>
      <c r="C19" s="16" t="s">
        <v>180</v>
      </c>
      <c r="D19" s="16" t="s">
        <v>212</v>
      </c>
      <c r="E19" s="16" t="s">
        <v>207</v>
      </c>
      <c r="F19" s="72" t="s">
        <v>213</v>
      </c>
    </row>
    <row r="20" spans="2:6" x14ac:dyDescent="0.2">
      <c r="B20" s="75">
        <f t="shared" si="0"/>
        <v>11</v>
      </c>
      <c r="C20" s="16" t="s">
        <v>180</v>
      </c>
      <c r="D20" s="16" t="s">
        <v>212</v>
      </c>
      <c r="E20" s="16" t="s">
        <v>207</v>
      </c>
      <c r="F20" s="72" t="s">
        <v>214</v>
      </c>
    </row>
    <row r="21" spans="2:6" x14ac:dyDescent="0.2">
      <c r="B21" s="75">
        <f t="shared" si="0"/>
        <v>12</v>
      </c>
      <c r="C21" s="16" t="s">
        <v>180</v>
      </c>
      <c r="D21" s="16" t="s">
        <v>212</v>
      </c>
      <c r="E21" s="16" t="s">
        <v>207</v>
      </c>
      <c r="F21" s="72" t="s">
        <v>215</v>
      </c>
    </row>
    <row r="22" spans="2:6" x14ac:dyDescent="0.2">
      <c r="B22" s="75">
        <f t="shared" si="0"/>
        <v>13</v>
      </c>
      <c r="C22" s="16" t="s">
        <v>180</v>
      </c>
      <c r="D22" s="16" t="s">
        <v>212</v>
      </c>
      <c r="E22" s="16" t="s">
        <v>207</v>
      </c>
      <c r="F22" s="72" t="s">
        <v>215</v>
      </c>
    </row>
    <row r="23" spans="2:6" x14ac:dyDescent="0.2">
      <c r="B23" s="75">
        <f t="shared" si="0"/>
        <v>14</v>
      </c>
      <c r="C23" s="16" t="s">
        <v>180</v>
      </c>
      <c r="D23" s="16" t="s">
        <v>212</v>
      </c>
      <c r="E23" s="16" t="s">
        <v>207</v>
      </c>
      <c r="F23" s="72" t="s">
        <v>215</v>
      </c>
    </row>
    <row r="24" spans="2:6" x14ac:dyDescent="0.2">
      <c r="B24" s="75">
        <f t="shared" si="0"/>
        <v>15</v>
      </c>
      <c r="C24" s="16" t="s">
        <v>180</v>
      </c>
      <c r="D24" s="16" t="s">
        <v>212</v>
      </c>
      <c r="E24" s="16" t="s">
        <v>207</v>
      </c>
      <c r="F24" s="72" t="s">
        <v>215</v>
      </c>
    </row>
    <row r="25" spans="2:6" x14ac:dyDescent="0.2">
      <c r="B25" s="75">
        <f t="shared" si="0"/>
        <v>16</v>
      </c>
      <c r="C25" s="16" t="s">
        <v>180</v>
      </c>
      <c r="D25" s="16" t="s">
        <v>212</v>
      </c>
      <c r="E25" s="16" t="s">
        <v>207</v>
      </c>
      <c r="F25" s="72" t="s">
        <v>215</v>
      </c>
    </row>
    <row r="26" spans="2:6" x14ac:dyDescent="0.2">
      <c r="B26" s="75">
        <f t="shared" si="0"/>
        <v>17</v>
      </c>
      <c r="C26" s="16" t="s">
        <v>180</v>
      </c>
      <c r="D26" s="16" t="s">
        <v>212</v>
      </c>
      <c r="E26" s="16" t="s">
        <v>207</v>
      </c>
      <c r="F26" s="72" t="s">
        <v>215</v>
      </c>
    </row>
    <row r="27" spans="2:6" x14ac:dyDescent="0.2">
      <c r="B27" s="76">
        <f t="shared" si="0"/>
        <v>18</v>
      </c>
      <c r="C27" s="77" t="s">
        <v>180</v>
      </c>
      <c r="D27" s="77" t="s">
        <v>212</v>
      </c>
      <c r="E27" s="77" t="s">
        <v>207</v>
      </c>
      <c r="F27" s="73" t="s">
        <v>215</v>
      </c>
    </row>
  </sheetData>
  <sheetProtection sheet="1" scenarios="1" formatCells="0"/>
  <pageMargins left="0.75" right="0.75" top="1" bottom="1" header="0.51180555555555496" footer="0.51180555555555496"/>
  <pageSetup firstPageNumber="0"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showRowColHeaders="0" zoomScaleNormal="100" workbookViewId="0">
      <selection activeCell="F22" sqref="F22"/>
    </sheetView>
  </sheetViews>
  <sheetFormatPr defaultColWidth="8.85546875" defaultRowHeight="12.75" x14ac:dyDescent="0.2"/>
  <cols>
    <col min="2" max="2" width="16.5703125" customWidth="1"/>
    <col min="3" max="3" width="12" customWidth="1"/>
    <col min="5" max="7" width="10.85546875" customWidth="1"/>
    <col min="8" max="8" width="15.42578125" customWidth="1"/>
  </cols>
  <sheetData>
    <row r="1" spans="1:8" x14ac:dyDescent="0.2">
      <c r="A1" t="s">
        <v>142</v>
      </c>
    </row>
    <row r="2" spans="1:8" x14ac:dyDescent="0.2">
      <c r="B2" s="65" t="s">
        <v>0</v>
      </c>
      <c r="C2" s="71" t="s">
        <v>168</v>
      </c>
    </row>
    <row r="3" spans="1:8" x14ac:dyDescent="0.2">
      <c r="B3" s="67" t="s">
        <v>76</v>
      </c>
      <c r="C3" s="72">
        <v>2</v>
      </c>
    </row>
    <row r="4" spans="1:8" x14ac:dyDescent="0.2">
      <c r="B4" s="67" t="s">
        <v>77</v>
      </c>
      <c r="C4" s="72">
        <v>3</v>
      </c>
    </row>
    <row r="5" spans="1:8" x14ac:dyDescent="0.2">
      <c r="B5" s="67" t="s">
        <v>78</v>
      </c>
      <c r="C5" s="72">
        <v>4</v>
      </c>
    </row>
    <row r="6" spans="1:8" x14ac:dyDescent="0.2">
      <c r="B6" s="67" t="s">
        <v>79</v>
      </c>
      <c r="C6" s="72">
        <v>5</v>
      </c>
    </row>
    <row r="7" spans="1:8" x14ac:dyDescent="0.2">
      <c r="B7" s="67" t="s">
        <v>81</v>
      </c>
      <c r="C7" s="72">
        <v>6</v>
      </c>
    </row>
    <row r="8" spans="1:8" ht="12.75" customHeight="1" x14ac:dyDescent="0.2">
      <c r="B8" s="69" t="s">
        <v>82</v>
      </c>
      <c r="C8" s="73">
        <v>7</v>
      </c>
    </row>
    <row r="11" spans="1:8" x14ac:dyDescent="0.2">
      <c r="B11" s="26" t="s">
        <v>154</v>
      </c>
      <c r="C11" s="74" t="s">
        <v>216</v>
      </c>
      <c r="D11" s="74" t="s">
        <v>77</v>
      </c>
      <c r="E11" s="74" t="s">
        <v>217</v>
      </c>
      <c r="F11" s="74" t="s">
        <v>218</v>
      </c>
      <c r="G11" s="74" t="s">
        <v>219</v>
      </c>
      <c r="H11" s="71" t="s">
        <v>220</v>
      </c>
    </row>
    <row r="12" spans="1:8" x14ac:dyDescent="0.2">
      <c r="B12" s="75">
        <v>1</v>
      </c>
      <c r="C12" s="16" t="s">
        <v>167</v>
      </c>
      <c r="D12" s="16" t="s">
        <v>167</v>
      </c>
      <c r="E12" s="16" t="s">
        <v>221</v>
      </c>
      <c r="F12" s="16" t="s">
        <v>222</v>
      </c>
      <c r="G12" s="16" t="s">
        <v>222</v>
      </c>
      <c r="H12" s="72" t="s">
        <v>167</v>
      </c>
    </row>
    <row r="13" spans="1:8" x14ac:dyDescent="0.2">
      <c r="B13" s="75">
        <f t="shared" ref="B13:B27" si="0">B12+1</f>
        <v>2</v>
      </c>
      <c r="C13" s="16" t="s">
        <v>174</v>
      </c>
      <c r="D13" s="16" t="s">
        <v>167</v>
      </c>
      <c r="E13" s="16" t="s">
        <v>221</v>
      </c>
      <c r="F13" s="16" t="s">
        <v>222</v>
      </c>
      <c r="G13" s="16" t="s">
        <v>222</v>
      </c>
      <c r="H13" s="72" t="s">
        <v>167</v>
      </c>
    </row>
    <row r="14" spans="1:8" x14ac:dyDescent="0.2">
      <c r="B14" s="75">
        <f t="shared" si="0"/>
        <v>3</v>
      </c>
      <c r="C14" s="16" t="s">
        <v>175</v>
      </c>
      <c r="D14" s="16" t="s">
        <v>174</v>
      </c>
      <c r="E14" s="16" t="s">
        <v>221</v>
      </c>
      <c r="F14" s="16" t="s">
        <v>222</v>
      </c>
      <c r="G14" s="16" t="s">
        <v>222</v>
      </c>
      <c r="H14" s="72" t="s">
        <v>174</v>
      </c>
    </row>
    <row r="15" spans="1:8" x14ac:dyDescent="0.2">
      <c r="B15" s="75">
        <f t="shared" si="0"/>
        <v>4</v>
      </c>
      <c r="C15" s="16" t="s">
        <v>176</v>
      </c>
      <c r="D15" s="16" t="s">
        <v>175</v>
      </c>
      <c r="E15" s="16" t="s">
        <v>174</v>
      </c>
      <c r="F15" s="16" t="s">
        <v>223</v>
      </c>
      <c r="G15" s="16" t="s">
        <v>223</v>
      </c>
      <c r="H15" s="72" t="s">
        <v>224</v>
      </c>
    </row>
    <row r="16" spans="1:8" x14ac:dyDescent="0.2">
      <c r="B16" s="75">
        <f t="shared" si="0"/>
        <v>5</v>
      </c>
      <c r="C16" s="16" t="s">
        <v>177</v>
      </c>
      <c r="D16" s="16" t="s">
        <v>176</v>
      </c>
      <c r="E16" s="16" t="s">
        <v>175</v>
      </c>
      <c r="F16" s="16" t="s">
        <v>223</v>
      </c>
      <c r="G16" s="16" t="s">
        <v>223</v>
      </c>
      <c r="H16" s="72" t="s">
        <v>224</v>
      </c>
    </row>
    <row r="17" spans="2:8" x14ac:dyDescent="0.2">
      <c r="B17" s="75">
        <f t="shared" si="0"/>
        <v>6</v>
      </c>
      <c r="C17" s="16" t="s">
        <v>178</v>
      </c>
      <c r="D17" s="16" t="s">
        <v>177</v>
      </c>
      <c r="E17" s="16" t="s">
        <v>176</v>
      </c>
      <c r="F17" s="16" t="s">
        <v>167</v>
      </c>
      <c r="G17" s="16" t="s">
        <v>167</v>
      </c>
      <c r="H17" s="72" t="s">
        <v>224</v>
      </c>
    </row>
    <row r="18" spans="2:8" x14ac:dyDescent="0.2">
      <c r="B18" s="75">
        <f t="shared" si="0"/>
        <v>7</v>
      </c>
      <c r="C18" s="16" t="s">
        <v>179</v>
      </c>
      <c r="D18" s="16" t="s">
        <v>178</v>
      </c>
      <c r="E18" s="16" t="s">
        <v>177</v>
      </c>
      <c r="F18" s="16" t="s">
        <v>167</v>
      </c>
      <c r="G18" s="16" t="s">
        <v>167</v>
      </c>
      <c r="H18" s="72" t="s">
        <v>219</v>
      </c>
    </row>
    <row r="19" spans="2:8" x14ac:dyDescent="0.2">
      <c r="B19" s="75">
        <f t="shared" si="0"/>
        <v>8</v>
      </c>
      <c r="C19" s="16" t="s">
        <v>180</v>
      </c>
      <c r="D19" s="16" t="s">
        <v>179</v>
      </c>
      <c r="E19" s="16" t="s">
        <v>225</v>
      </c>
      <c r="F19" s="16" t="s">
        <v>226</v>
      </c>
      <c r="G19" s="16" t="s">
        <v>227</v>
      </c>
      <c r="H19" s="72" t="s">
        <v>219</v>
      </c>
    </row>
    <row r="20" spans="2:8" x14ac:dyDescent="0.2">
      <c r="B20" s="75">
        <f t="shared" si="0"/>
        <v>9</v>
      </c>
      <c r="C20" s="16" t="s">
        <v>180</v>
      </c>
      <c r="D20" s="16" t="s">
        <v>181</v>
      </c>
      <c r="E20" s="16" t="s">
        <v>225</v>
      </c>
      <c r="F20" s="16" t="s">
        <v>228</v>
      </c>
      <c r="G20" s="16" t="s">
        <v>229</v>
      </c>
      <c r="H20" s="72" t="s">
        <v>219</v>
      </c>
    </row>
    <row r="21" spans="2:8" x14ac:dyDescent="0.2">
      <c r="B21" s="75">
        <f t="shared" si="0"/>
        <v>10</v>
      </c>
      <c r="C21" s="16" t="s">
        <v>180</v>
      </c>
      <c r="D21" s="16" t="s">
        <v>77</v>
      </c>
      <c r="E21" s="16" t="s">
        <v>225</v>
      </c>
      <c r="F21" s="16" t="s">
        <v>230</v>
      </c>
      <c r="G21" s="16" t="s">
        <v>231</v>
      </c>
      <c r="H21" s="72" t="s">
        <v>219</v>
      </c>
    </row>
    <row r="22" spans="2:8" x14ac:dyDescent="0.2">
      <c r="B22" s="75">
        <f t="shared" si="0"/>
        <v>11</v>
      </c>
      <c r="C22" s="16" t="s">
        <v>180</v>
      </c>
      <c r="D22" s="16" t="s">
        <v>77</v>
      </c>
      <c r="E22" s="16" t="s">
        <v>225</v>
      </c>
      <c r="F22" s="16" t="s">
        <v>232</v>
      </c>
      <c r="G22" s="16" t="s">
        <v>233</v>
      </c>
      <c r="H22" s="72" t="s">
        <v>219</v>
      </c>
    </row>
    <row r="23" spans="2:8" x14ac:dyDescent="0.2">
      <c r="B23" s="75">
        <f t="shared" si="0"/>
        <v>12</v>
      </c>
      <c r="C23" s="16" t="s">
        <v>180</v>
      </c>
      <c r="D23" s="16" t="s">
        <v>77</v>
      </c>
      <c r="E23" s="16" t="s">
        <v>225</v>
      </c>
      <c r="F23" s="16" t="s">
        <v>232</v>
      </c>
      <c r="G23" s="16" t="s">
        <v>233</v>
      </c>
      <c r="H23" s="72" t="s">
        <v>219</v>
      </c>
    </row>
    <row r="24" spans="2:8" x14ac:dyDescent="0.2">
      <c r="B24" s="75">
        <f t="shared" si="0"/>
        <v>13</v>
      </c>
      <c r="C24" s="16" t="s">
        <v>180</v>
      </c>
      <c r="D24" s="16" t="s">
        <v>77</v>
      </c>
      <c r="E24" s="16" t="s">
        <v>225</v>
      </c>
      <c r="F24" s="16" t="s">
        <v>232</v>
      </c>
      <c r="G24" s="16" t="s">
        <v>233</v>
      </c>
      <c r="H24" s="72" t="s">
        <v>219</v>
      </c>
    </row>
    <row r="25" spans="2:8" x14ac:dyDescent="0.2">
      <c r="B25" s="75">
        <f t="shared" si="0"/>
        <v>14</v>
      </c>
      <c r="C25" s="16" t="s">
        <v>180</v>
      </c>
      <c r="D25" s="16" t="s">
        <v>77</v>
      </c>
      <c r="E25" s="16" t="s">
        <v>225</v>
      </c>
      <c r="F25" s="16" t="s">
        <v>232</v>
      </c>
      <c r="G25" s="16" t="s">
        <v>233</v>
      </c>
      <c r="H25" s="72" t="s">
        <v>219</v>
      </c>
    </row>
    <row r="26" spans="2:8" x14ac:dyDescent="0.2">
      <c r="B26" s="75">
        <f t="shared" si="0"/>
        <v>15</v>
      </c>
      <c r="C26" s="16" t="s">
        <v>180</v>
      </c>
      <c r="D26" s="16" t="s">
        <v>77</v>
      </c>
      <c r="E26" s="16" t="s">
        <v>225</v>
      </c>
      <c r="F26" s="16" t="s">
        <v>232</v>
      </c>
      <c r="G26" s="16" t="s">
        <v>233</v>
      </c>
      <c r="H26" s="72" t="s">
        <v>219</v>
      </c>
    </row>
    <row r="27" spans="2:8" x14ac:dyDescent="0.2">
      <c r="B27" s="76">
        <f t="shared" si="0"/>
        <v>16</v>
      </c>
      <c r="C27" s="77" t="s">
        <v>180</v>
      </c>
      <c r="D27" s="77" t="s">
        <v>77</v>
      </c>
      <c r="E27" s="77" t="s">
        <v>225</v>
      </c>
      <c r="F27" s="77" t="s">
        <v>232</v>
      </c>
      <c r="G27" s="77" t="s">
        <v>233</v>
      </c>
      <c r="H27" s="73" t="s">
        <v>219</v>
      </c>
    </row>
  </sheetData>
  <sheetProtection sheet="1" objects="1" scenarios="1"/>
  <pageMargins left="0.75" right="0.75" top="1" bottom="1" header="0.51180555555555496" footer="0.51180555555555496"/>
  <pageSetup firstPageNumber="0"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showRowColHeaders="0" zoomScaleNormal="100" workbookViewId="0"/>
  </sheetViews>
  <sheetFormatPr defaultColWidth="8.85546875" defaultRowHeight="12.75" x14ac:dyDescent="0.2"/>
  <cols>
    <col min="2" max="2" width="16.5703125" customWidth="1"/>
    <col min="3" max="3" width="12" customWidth="1"/>
    <col min="5" max="7" width="10.85546875" customWidth="1"/>
    <col min="8" max="8" width="15.42578125" customWidth="1"/>
  </cols>
  <sheetData>
    <row r="1" spans="1:8" x14ac:dyDescent="0.2">
      <c r="A1" t="s">
        <v>142</v>
      </c>
    </row>
    <row r="2" spans="1:8" x14ac:dyDescent="0.2">
      <c r="B2" s="65" t="s">
        <v>0</v>
      </c>
      <c r="C2" s="71" t="s">
        <v>168</v>
      </c>
    </row>
    <row r="3" spans="1:8" x14ac:dyDescent="0.2">
      <c r="B3" s="67" t="s">
        <v>87</v>
      </c>
      <c r="C3" s="72">
        <v>2</v>
      </c>
    </row>
    <row r="4" spans="1:8" ht="12.75" customHeight="1" x14ac:dyDescent="0.2">
      <c r="B4" s="67" t="s">
        <v>88</v>
      </c>
      <c r="C4" s="72">
        <v>3</v>
      </c>
    </row>
    <row r="5" spans="1:8" x14ac:dyDescent="0.2">
      <c r="B5" s="67" t="s">
        <v>90</v>
      </c>
      <c r="C5" s="72">
        <v>4</v>
      </c>
    </row>
    <row r="6" spans="1:8" x14ac:dyDescent="0.2">
      <c r="B6" s="67" t="s">
        <v>91</v>
      </c>
      <c r="C6" s="72">
        <v>5</v>
      </c>
    </row>
    <row r="7" spans="1:8" x14ac:dyDescent="0.2">
      <c r="B7" s="67" t="s">
        <v>112</v>
      </c>
      <c r="C7" s="72">
        <v>6</v>
      </c>
    </row>
    <row r="8" spans="1:8" ht="12.75" customHeight="1" x14ac:dyDescent="0.2">
      <c r="B8" s="69" t="s">
        <v>119</v>
      </c>
      <c r="C8" s="73">
        <v>7</v>
      </c>
    </row>
    <row r="11" spans="1:8" x14ac:dyDescent="0.2">
      <c r="B11" s="26" t="s">
        <v>154</v>
      </c>
      <c r="C11" s="74" t="s">
        <v>234</v>
      </c>
      <c r="D11" s="74" t="s">
        <v>235</v>
      </c>
      <c r="E11" s="74" t="s">
        <v>236</v>
      </c>
      <c r="F11" s="74" t="s">
        <v>91</v>
      </c>
      <c r="G11" s="74" t="s">
        <v>112</v>
      </c>
      <c r="H11" s="71" t="s">
        <v>119</v>
      </c>
    </row>
    <row r="12" spans="1:8" x14ac:dyDescent="0.2">
      <c r="B12" s="75">
        <v>1</v>
      </c>
      <c r="C12" s="16" t="s">
        <v>167</v>
      </c>
      <c r="D12" s="16" t="s">
        <v>167</v>
      </c>
      <c r="E12" s="16" t="s">
        <v>167</v>
      </c>
      <c r="F12" s="16" t="s">
        <v>167</v>
      </c>
      <c r="G12" s="16" t="s">
        <v>167</v>
      </c>
      <c r="H12" s="72" t="s">
        <v>167</v>
      </c>
    </row>
    <row r="13" spans="1:8" x14ac:dyDescent="0.2">
      <c r="B13" s="75">
        <f t="shared" ref="B13:B24" si="0">B12+1</f>
        <v>2</v>
      </c>
      <c r="C13" s="16" t="s">
        <v>174</v>
      </c>
      <c r="D13" s="16" t="s">
        <v>167</v>
      </c>
      <c r="E13" s="16" t="s">
        <v>167</v>
      </c>
      <c r="F13" s="16" t="s">
        <v>167</v>
      </c>
      <c r="G13" s="16" t="s">
        <v>167</v>
      </c>
      <c r="H13" s="72" t="s">
        <v>167</v>
      </c>
    </row>
    <row r="14" spans="1:8" x14ac:dyDescent="0.2">
      <c r="B14" s="75">
        <f t="shared" si="0"/>
        <v>3</v>
      </c>
      <c r="C14" s="16" t="s">
        <v>175</v>
      </c>
      <c r="D14" s="16" t="s">
        <v>174</v>
      </c>
      <c r="E14" s="16" t="s">
        <v>174</v>
      </c>
      <c r="F14" s="16" t="s">
        <v>174</v>
      </c>
      <c r="G14" s="16" t="s">
        <v>174</v>
      </c>
      <c r="H14" s="72" t="s">
        <v>237</v>
      </c>
    </row>
    <row r="15" spans="1:8" x14ac:dyDescent="0.2">
      <c r="B15" s="75">
        <f t="shared" si="0"/>
        <v>4</v>
      </c>
      <c r="C15" s="16" t="s">
        <v>176</v>
      </c>
      <c r="D15" s="16" t="s">
        <v>175</v>
      </c>
      <c r="E15" s="16" t="s">
        <v>175</v>
      </c>
      <c r="F15" s="16" t="s">
        <v>175</v>
      </c>
      <c r="G15" s="16" t="s">
        <v>238</v>
      </c>
      <c r="H15" s="72" t="s">
        <v>239</v>
      </c>
    </row>
    <row r="16" spans="1:8" x14ac:dyDescent="0.2">
      <c r="B16" s="75">
        <f t="shared" si="0"/>
        <v>5</v>
      </c>
      <c r="C16" s="16" t="s">
        <v>177</v>
      </c>
      <c r="D16" s="16" t="s">
        <v>240</v>
      </c>
      <c r="E16" s="16" t="s">
        <v>236</v>
      </c>
      <c r="F16" s="16" t="s">
        <v>176</v>
      </c>
      <c r="G16" s="16" t="s">
        <v>238</v>
      </c>
      <c r="H16" s="72" t="s">
        <v>241</v>
      </c>
    </row>
    <row r="17" spans="2:8" x14ac:dyDescent="0.2">
      <c r="B17" s="75">
        <f t="shared" si="0"/>
        <v>6</v>
      </c>
      <c r="C17" s="16" t="s">
        <v>178</v>
      </c>
      <c r="D17" s="16" t="s">
        <v>240</v>
      </c>
      <c r="E17" s="16" t="s">
        <v>236</v>
      </c>
      <c r="F17" s="16" t="s">
        <v>242</v>
      </c>
      <c r="G17" s="16" t="s">
        <v>243</v>
      </c>
      <c r="H17" s="72" t="s">
        <v>244</v>
      </c>
    </row>
    <row r="18" spans="2:8" x14ac:dyDescent="0.2">
      <c r="B18" s="75">
        <f t="shared" si="0"/>
        <v>7</v>
      </c>
      <c r="C18" s="16" t="s">
        <v>179</v>
      </c>
      <c r="D18" s="16" t="s">
        <v>240</v>
      </c>
      <c r="E18" s="16" t="s">
        <v>236</v>
      </c>
      <c r="F18" s="16" t="s">
        <v>242</v>
      </c>
      <c r="G18" s="16" t="s">
        <v>245</v>
      </c>
      <c r="H18" s="72" t="s">
        <v>246</v>
      </c>
    </row>
    <row r="19" spans="2:8" x14ac:dyDescent="0.2">
      <c r="B19" s="75">
        <f t="shared" si="0"/>
        <v>8</v>
      </c>
      <c r="C19" s="16" t="s">
        <v>180</v>
      </c>
      <c r="D19" s="16" t="s">
        <v>240</v>
      </c>
      <c r="E19" s="16" t="s">
        <v>236</v>
      </c>
      <c r="F19" s="16" t="s">
        <v>242</v>
      </c>
      <c r="G19" s="16" t="s">
        <v>245</v>
      </c>
      <c r="H19" s="72" t="s">
        <v>246</v>
      </c>
    </row>
    <row r="20" spans="2:8" x14ac:dyDescent="0.2">
      <c r="B20" s="75">
        <f t="shared" si="0"/>
        <v>9</v>
      </c>
      <c r="C20" s="16" t="s">
        <v>180</v>
      </c>
      <c r="D20" s="16" t="s">
        <v>240</v>
      </c>
      <c r="E20" s="16" t="s">
        <v>236</v>
      </c>
      <c r="F20" s="16" t="s">
        <v>242</v>
      </c>
      <c r="G20" s="16" t="s">
        <v>245</v>
      </c>
      <c r="H20" s="72" t="s">
        <v>246</v>
      </c>
    </row>
    <row r="21" spans="2:8" x14ac:dyDescent="0.2">
      <c r="B21" s="75">
        <f t="shared" si="0"/>
        <v>10</v>
      </c>
      <c r="C21" s="16" t="s">
        <v>180</v>
      </c>
      <c r="D21" s="16" t="s">
        <v>240</v>
      </c>
      <c r="E21" s="16" t="s">
        <v>236</v>
      </c>
      <c r="F21" s="16" t="s">
        <v>242</v>
      </c>
      <c r="G21" s="16" t="s">
        <v>245</v>
      </c>
      <c r="H21" s="72" t="s">
        <v>246</v>
      </c>
    </row>
    <row r="22" spans="2:8" x14ac:dyDescent="0.2">
      <c r="B22" s="75">
        <f t="shared" si="0"/>
        <v>11</v>
      </c>
      <c r="C22" s="16" t="s">
        <v>180</v>
      </c>
      <c r="D22" s="16" t="s">
        <v>240</v>
      </c>
      <c r="E22" s="16" t="s">
        <v>236</v>
      </c>
      <c r="F22" s="16" t="s">
        <v>242</v>
      </c>
      <c r="G22" s="16" t="s">
        <v>245</v>
      </c>
      <c r="H22" s="72" t="s">
        <v>246</v>
      </c>
    </row>
    <row r="23" spans="2:8" x14ac:dyDescent="0.2">
      <c r="B23" s="75">
        <f t="shared" si="0"/>
        <v>12</v>
      </c>
      <c r="C23" s="16" t="s">
        <v>180</v>
      </c>
      <c r="D23" s="16" t="s">
        <v>240</v>
      </c>
      <c r="E23" s="16" t="s">
        <v>236</v>
      </c>
      <c r="F23" s="16" t="s">
        <v>242</v>
      </c>
      <c r="G23" s="16" t="s">
        <v>245</v>
      </c>
      <c r="H23" s="72" t="s">
        <v>246</v>
      </c>
    </row>
    <row r="24" spans="2:8" x14ac:dyDescent="0.2">
      <c r="B24" s="76">
        <f t="shared" si="0"/>
        <v>13</v>
      </c>
      <c r="C24" s="77" t="s">
        <v>180</v>
      </c>
      <c r="D24" s="77" t="s">
        <v>240</v>
      </c>
      <c r="E24" s="77" t="s">
        <v>236</v>
      </c>
      <c r="F24" s="77" t="s">
        <v>242</v>
      </c>
      <c r="G24" s="77" t="s">
        <v>245</v>
      </c>
      <c r="H24" s="73" t="s">
        <v>246</v>
      </c>
    </row>
  </sheetData>
  <sheetProtection sheet="1" scenarios="1" formatCells="0"/>
  <pageMargins left="0.75" right="0.75" top="1" bottom="1"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87"/>
  <sheetViews>
    <sheetView showGridLines="0" showRowColHeaders="0" zoomScaleNormal="100" workbookViewId="0">
      <pane xSplit="3" ySplit="3" topLeftCell="D61" activePane="bottomRight" state="frozen"/>
      <selection pane="topRight" activeCell="D1" sqref="D1"/>
      <selection pane="bottomLeft" activeCell="A4" sqref="A4"/>
      <selection pane="bottomRight" activeCell="AS30" sqref="AS30:AS31"/>
    </sheetView>
  </sheetViews>
  <sheetFormatPr defaultColWidth="0" defaultRowHeight="12.75" zeroHeight="1" x14ac:dyDescent="0.2"/>
  <cols>
    <col min="1" max="1" width="1.7109375" customWidth="1"/>
    <col min="2" max="2" width="16.7109375" customWidth="1"/>
    <col min="3" max="3" width="15.7109375" customWidth="1"/>
    <col min="4" max="43" width="2.7109375" customWidth="1"/>
    <col min="44" max="45" width="5.7109375" customWidth="1"/>
    <col min="46" max="46" width="1.7109375" customWidth="1"/>
    <col min="47" max="47" width="1.7109375" hidden="1" customWidth="1"/>
    <col min="48" max="48" width="5.7109375" style="1" hidden="1" customWidth="1"/>
    <col min="49" max="61" width="2.7109375" style="1" hidden="1" customWidth="1"/>
    <col min="62" max="93" width="2.7109375" hidden="1" customWidth="1"/>
    <col min="94" max="94" width="3.7109375" hidden="1" customWidth="1"/>
    <col min="95" max="1024" width="9.140625" hidden="1" customWidth="1"/>
    <col min="1025" max="16384" width="9.140625" hidden="1"/>
  </cols>
  <sheetData>
    <row r="1" spans="2:93" ht="12.75" customHeight="1" x14ac:dyDescent="0.2"/>
    <row r="2" spans="2:93" ht="12.75" customHeight="1" x14ac:dyDescent="0.2">
      <c r="B2" s="2" t="s">
        <v>0</v>
      </c>
      <c r="C2" s="2" t="s">
        <v>1</v>
      </c>
      <c r="D2" s="146">
        <v>1939</v>
      </c>
      <c r="E2" s="146"/>
      <c r="F2" s="146"/>
      <c r="G2" s="146"/>
      <c r="H2" s="146"/>
      <c r="I2" s="146">
        <f>D2+1</f>
        <v>1940</v>
      </c>
      <c r="J2" s="146"/>
      <c r="K2" s="146"/>
      <c r="L2" s="146"/>
      <c r="M2" s="146"/>
      <c r="N2" s="146">
        <f>I2+1</f>
        <v>1941</v>
      </c>
      <c r="O2" s="146"/>
      <c r="P2" s="146"/>
      <c r="Q2" s="146"/>
      <c r="R2" s="146"/>
      <c r="S2" s="146">
        <f>N2+1</f>
        <v>1942</v>
      </c>
      <c r="T2" s="146"/>
      <c r="U2" s="146"/>
      <c r="V2" s="146"/>
      <c r="W2" s="146"/>
      <c r="X2" s="146">
        <f>S2+1</f>
        <v>1943</v>
      </c>
      <c r="Y2" s="146"/>
      <c r="Z2" s="146"/>
      <c r="AA2" s="146"/>
      <c r="AB2" s="146"/>
      <c r="AC2" s="146">
        <f>X2+1</f>
        <v>1944</v>
      </c>
      <c r="AD2" s="146"/>
      <c r="AE2" s="146"/>
      <c r="AF2" s="146"/>
      <c r="AG2" s="146"/>
      <c r="AH2" s="146">
        <f>AC2+1</f>
        <v>1945</v>
      </c>
      <c r="AI2" s="146"/>
      <c r="AJ2" s="146"/>
      <c r="AK2" s="146"/>
      <c r="AL2" s="146"/>
      <c r="AM2" s="146">
        <f>AH2+1</f>
        <v>1946</v>
      </c>
      <c r="AN2" s="146"/>
      <c r="AO2" s="146"/>
      <c r="AP2" s="146"/>
      <c r="AQ2" s="146"/>
      <c r="AR2" s="2" t="s">
        <v>2</v>
      </c>
      <c r="AS2" s="2" t="s">
        <v>3</v>
      </c>
      <c r="AV2" s="1" t="s">
        <v>4</v>
      </c>
      <c r="AW2" s="147">
        <v>1938</v>
      </c>
      <c r="AX2" s="147"/>
      <c r="AY2" s="147"/>
      <c r="AZ2" s="147"/>
      <c r="BA2" s="147"/>
      <c r="BB2" s="147">
        <f>AW2+1</f>
        <v>1939</v>
      </c>
      <c r="BC2" s="147"/>
      <c r="BD2" s="147"/>
      <c r="BE2" s="147"/>
      <c r="BF2" s="147"/>
      <c r="BG2" s="147">
        <f>BB2+1</f>
        <v>1940</v>
      </c>
      <c r="BH2" s="147"/>
      <c r="BI2" s="147"/>
      <c r="BJ2" s="147"/>
      <c r="BK2" s="147"/>
      <c r="BL2" s="147">
        <f>BG2+1</f>
        <v>1941</v>
      </c>
      <c r="BM2" s="147"/>
      <c r="BN2" s="147"/>
      <c r="BO2" s="147"/>
      <c r="BP2" s="147"/>
      <c r="BQ2" s="147">
        <f>BL2+1</f>
        <v>1942</v>
      </c>
      <c r="BR2" s="147"/>
      <c r="BS2" s="147"/>
      <c r="BT2" s="147"/>
      <c r="BU2" s="147"/>
      <c r="BV2" s="147">
        <f>BQ2+1</f>
        <v>1943</v>
      </c>
      <c r="BW2" s="147"/>
      <c r="BX2" s="147"/>
      <c r="BY2" s="147"/>
      <c r="BZ2" s="147"/>
      <c r="CA2" s="147">
        <f>BV2+1</f>
        <v>1944</v>
      </c>
      <c r="CB2" s="147"/>
      <c r="CC2" s="147"/>
      <c r="CD2" s="147"/>
      <c r="CE2" s="147"/>
      <c r="CF2" s="147">
        <f>CA2+1</f>
        <v>1945</v>
      </c>
      <c r="CG2" s="147"/>
      <c r="CH2" s="147"/>
      <c r="CI2" s="147"/>
      <c r="CJ2" s="147"/>
      <c r="CK2" s="147">
        <f>CF2+1</f>
        <v>1946</v>
      </c>
      <c r="CL2" s="147"/>
      <c r="CM2" s="147"/>
      <c r="CN2" s="147"/>
      <c r="CO2" s="147"/>
    </row>
    <row r="3" spans="2:93" ht="12.75" customHeight="1" x14ac:dyDescent="0.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V3" s="1" t="s">
        <v>5</v>
      </c>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row>
    <row r="4" spans="2:93" ht="12.75" customHeight="1" x14ac:dyDescent="0.2">
      <c r="B4" s="3" t="s">
        <v>99</v>
      </c>
      <c r="C4" s="4"/>
      <c r="D4" s="144">
        <v>6</v>
      </c>
      <c r="E4" s="144"/>
      <c r="F4" s="144"/>
      <c r="G4" s="144"/>
      <c r="H4" s="144"/>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5"/>
      <c r="AS4" s="6"/>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row>
    <row r="5" spans="2:93" ht="12.75" customHeight="1" x14ac:dyDescent="0.2">
      <c r="B5" s="8" t="s">
        <v>100</v>
      </c>
      <c r="C5" s="9"/>
      <c r="D5" s="143">
        <f>IF(D4&gt;0,1,0)</f>
        <v>1</v>
      </c>
      <c r="E5" s="143"/>
      <c r="F5" s="143"/>
      <c r="G5" s="143"/>
      <c r="H5" s="143"/>
      <c r="I5" s="143">
        <f>IF(I4&gt;0,1,0)</f>
        <v>0</v>
      </c>
      <c r="J5" s="143"/>
      <c r="K5" s="143"/>
      <c r="L5" s="143"/>
      <c r="M5" s="143"/>
      <c r="N5" s="143">
        <f>IF(N4&gt;0,1,0)</f>
        <v>0</v>
      </c>
      <c r="O5" s="143"/>
      <c r="P5" s="143"/>
      <c r="Q5" s="143"/>
      <c r="R5" s="143"/>
      <c r="S5" s="143">
        <f>IF(S4&gt;0,1,0)</f>
        <v>0</v>
      </c>
      <c r="T5" s="143"/>
      <c r="U5" s="143"/>
      <c r="V5" s="143"/>
      <c r="W5" s="143"/>
      <c r="X5" s="143">
        <f>IF(X4&gt;0,1,0)</f>
        <v>0</v>
      </c>
      <c r="Y5" s="143"/>
      <c r="Z5" s="143"/>
      <c r="AA5" s="143"/>
      <c r="AB5" s="143"/>
      <c r="AC5" s="143">
        <f>IF(AC4&gt;0,1,0)</f>
        <v>0</v>
      </c>
      <c r="AD5" s="143"/>
      <c r="AE5" s="143"/>
      <c r="AF5" s="143"/>
      <c r="AG5" s="143"/>
      <c r="AH5" s="143">
        <f>IF(AH4&gt;0,1,0)</f>
        <v>0</v>
      </c>
      <c r="AI5" s="143"/>
      <c r="AJ5" s="143"/>
      <c r="AK5" s="143"/>
      <c r="AL5" s="143"/>
      <c r="AM5" s="143">
        <f>IF(AM4&gt;0,1,0)</f>
        <v>0</v>
      </c>
      <c r="AN5" s="143"/>
      <c r="AO5" s="143"/>
      <c r="AP5" s="143"/>
      <c r="AQ5" s="143"/>
      <c r="AR5" s="10"/>
      <c r="AS5" s="1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row>
    <row r="6" spans="2:93" ht="12.75" customHeight="1" x14ac:dyDescent="0.2">
      <c r="C6" s="13"/>
      <c r="J6" s="13"/>
    </row>
    <row r="7" spans="2:93" ht="12.75" customHeight="1" x14ac:dyDescent="0.2">
      <c r="B7" s="114" t="s">
        <v>11</v>
      </c>
      <c r="C7" s="115"/>
      <c r="D7" s="14"/>
      <c r="E7" s="111" t="str">
        <f>IF(AND(D7+BB7&gt;0,H8&gt;0),VLOOKUP(BB8+BC8+E8+H8,AirResultsInfo,VLOOKUP($B7,AirResultsProjectInfo,2,0)),"")</f>
        <v/>
      </c>
      <c r="F7" s="111"/>
      <c r="G7" s="111"/>
      <c r="H7" s="111"/>
      <c r="I7" s="14"/>
      <c r="J7" s="111" t="str">
        <f>IF(AND(I7+BG7&gt;0,M8&gt;0),VLOOKUP(BG8+BH8+J8+M8,AirResultsInfo,VLOOKUP($B7,AirResultsProjectInfo,2,0)),"")</f>
        <v/>
      </c>
      <c r="K7" s="111"/>
      <c r="L7" s="111"/>
      <c r="M7" s="111"/>
      <c r="N7" s="14"/>
      <c r="O7" s="111" t="str">
        <f>IF(AND(N7+BL7&gt;0,R8&gt;0),VLOOKUP(BL8+BM8+O8+R8,AirResultsInfo,VLOOKUP($B7,AirResultsProjectInfo,2,0)),"")</f>
        <v/>
      </c>
      <c r="P7" s="111"/>
      <c r="Q7" s="111"/>
      <c r="R7" s="111"/>
      <c r="S7" s="14"/>
      <c r="T7" s="111" t="str">
        <f>IF(AND(S7+BQ7&gt;0,W8&gt;0),VLOOKUP(BQ8+BR8+T8+W8,AirResultsInfo,VLOOKUP($B7,AirResultsProjectInfo,2,0)),"")</f>
        <v/>
      </c>
      <c r="U7" s="111"/>
      <c r="V7" s="111"/>
      <c r="W7" s="111"/>
      <c r="X7" s="14"/>
      <c r="Y7" s="111" t="str">
        <f>IF(AND(X7+BV7&gt;0,AB8&gt;0),VLOOKUP(BV8+BW8+Y8+AB8,AirResultsInfo,VLOOKUP($B7,AirResultsProjectInfo,2,0)),"")</f>
        <v/>
      </c>
      <c r="Z7" s="111"/>
      <c r="AA7" s="111"/>
      <c r="AB7" s="111"/>
      <c r="AC7" s="14"/>
      <c r="AD7" s="111" t="str">
        <f>IF(AND(AC7+CA7&gt;0,AG8&gt;0),VLOOKUP(CA8+CB8+AD8+AG8,AirResultsInfo,VLOOKUP($B7,AirResultsProjectInfo,2,0)),"")</f>
        <v/>
      </c>
      <c r="AE7" s="111"/>
      <c r="AF7" s="111"/>
      <c r="AG7" s="111"/>
      <c r="AH7" s="14"/>
      <c r="AI7" s="111" t="str">
        <f>IF(AND(AH7+CF7&gt;0,AL8&gt;0),VLOOKUP(CF8+CG8+AI8+AL8,AirResultsInfo,VLOOKUP($B7,AirResultsProjectInfo,2,0)),"")</f>
        <v/>
      </c>
      <c r="AJ7" s="111"/>
      <c r="AK7" s="111"/>
      <c r="AL7" s="111"/>
      <c r="AM7" s="14"/>
      <c r="AN7" s="111" t="str">
        <f>IF(AND(AM7+CK7&gt;0,AQ8&gt;0),VLOOKUP(CK8+CL8+AN8+AQ8,AirResultsInfo,VLOOKUP($B7,AirResultsProjectInfo,2,0)),"")</f>
        <v/>
      </c>
      <c r="AO7" s="111"/>
      <c r="AP7" s="111"/>
      <c r="AQ7" s="111"/>
      <c r="AR7" s="94" t="s">
        <v>12</v>
      </c>
      <c r="AS7" s="112"/>
      <c r="AT7" t="s">
        <v>13</v>
      </c>
      <c r="BB7" s="15">
        <f>IF(AX7&lt;0,AW8,0)</f>
        <v>0</v>
      </c>
      <c r="BC7" s="16">
        <f>IF(F8&lt;&gt;"",VLOOKUP(F8,TurnInfo,2,0),-1)</f>
        <v>-1</v>
      </c>
      <c r="BD7" s="16">
        <f>IF(AND(UPPER(LEFT(E7,1))="B",F8&lt;&gt;""),VLOOKUP(F8,TurnInfo,2,0),-1)</f>
        <v>-1</v>
      </c>
      <c r="BE7" s="16">
        <f>IF(ISERR(FIND("[",E7)),-1,FIND("[",E7))</f>
        <v>-1</v>
      </c>
      <c r="BF7" s="17">
        <f>IF(E7&lt;&gt;"",IF(AND(LEFT(E7,2)&lt;&gt;"--",LEFT(E7,1)&lt;&gt;"["),IF(LEFT(E7,2)="-2",2,1),0),0)</f>
        <v>0</v>
      </c>
      <c r="BG7" s="15">
        <f>IF(BC7&lt;0,BB7+D7+D8,0)</f>
        <v>0</v>
      </c>
      <c r="BH7" s="16">
        <f>IF(K8&lt;&gt;"",VLOOKUP(K8,TurnInfo,2,0),-1)</f>
        <v>-1</v>
      </c>
      <c r="BI7" s="16">
        <f>IF(AND(UPPER(LEFT(J7,1))="B",K8&lt;&gt;""),VLOOKUP(K8,TurnInfo,2,0),-1)</f>
        <v>-1</v>
      </c>
      <c r="BJ7" s="16">
        <f>IF(ISERR(FIND("[",J7)),-1,FIND("[",J7))</f>
        <v>-1</v>
      </c>
      <c r="BK7" s="17">
        <f>IF(J7&lt;&gt;"",IF(AND(LEFT(J7,2)&lt;&gt;"--",LEFT(J7,1)&lt;&gt;"["),IF(LEFT(J7,2)="-2",2,1),0),0)</f>
        <v>0</v>
      </c>
      <c r="BL7" s="15">
        <f>IF(BH7&lt;0,BG7+I7+I8,0)</f>
        <v>0</v>
      </c>
      <c r="BM7" s="16">
        <f>IF(P8&lt;&gt;"",VLOOKUP(P8,TurnInfo,2,0),-1)</f>
        <v>-1</v>
      </c>
      <c r="BN7" s="16">
        <f>IF(AND(UPPER(LEFT(O7,1))="B",P8&lt;&gt;""),VLOOKUP(P8,TurnInfo,2,0),-1)</f>
        <v>-1</v>
      </c>
      <c r="BO7" s="16">
        <f>IF(ISERR(FIND("[",O7)),-1,FIND("[",O7))</f>
        <v>-1</v>
      </c>
      <c r="BP7" s="17">
        <f>IF(O7&lt;&gt;"",IF(AND(LEFT(O7,2)&lt;&gt;"--",LEFT(O7,1)&lt;&gt;"["),IF(LEFT(O7,2)="-2",2,1),0),0)</f>
        <v>0</v>
      </c>
      <c r="BQ7" s="15">
        <f>IF(BM7&lt;0,BL7+N7+N8,0)</f>
        <v>0</v>
      </c>
      <c r="BR7" s="16">
        <f>IF(U8&lt;&gt;"",VLOOKUP(U8,TurnInfo,2,0),-1)</f>
        <v>-1</v>
      </c>
      <c r="BS7" s="16">
        <f>IF(AND(UPPER(LEFT(T7,1))="B",U8&lt;&gt;""),VLOOKUP(U8,TurnInfo,2,0),-1)</f>
        <v>-1</v>
      </c>
      <c r="BT7" s="16">
        <f>IF(ISERR(FIND("[",T7)),-1,FIND("[",T7))</f>
        <v>-1</v>
      </c>
      <c r="BU7" s="17">
        <f>IF(T7&lt;&gt;"",IF(AND(LEFT(T7,2)&lt;&gt;"--",LEFT(T7,1)&lt;&gt;"["),IF(LEFT(T7,2)="-2",2,1),0),0)</f>
        <v>0</v>
      </c>
      <c r="BV7" s="15">
        <f>IF(BR7&lt;0,BQ7+S7+S8,0)</f>
        <v>0</v>
      </c>
      <c r="BW7" s="16">
        <f>IF(Z8&lt;&gt;"",VLOOKUP(Z8,TurnInfo,2,0),-1)</f>
        <v>-1</v>
      </c>
      <c r="BX7" s="16">
        <f>IF(AND(UPPER(LEFT(Y7,1))="B",Z8&lt;&gt;""),VLOOKUP(Z8,TurnInfo,2,0),-1)</f>
        <v>-1</v>
      </c>
      <c r="BY7" s="16">
        <f>IF(ISERR(FIND("[",Y7)),-1,FIND("[",Y7))</f>
        <v>-1</v>
      </c>
      <c r="BZ7" s="17">
        <f>IF(Y7&lt;&gt;"",IF(AND(LEFT(Y7,2)&lt;&gt;"--",LEFT(Y7,1)&lt;&gt;"["),IF(LEFT(Y7,2)="-2",2,1),0),0)</f>
        <v>0</v>
      </c>
      <c r="CA7" s="15">
        <f>IF(BW7&lt;0,BV7+X7+X8,0)</f>
        <v>0</v>
      </c>
      <c r="CB7" s="16">
        <f>IF(AE8&lt;&gt;"",VLOOKUP(AE8,TurnInfo,2,0),-1)</f>
        <v>-1</v>
      </c>
      <c r="CC7" s="16">
        <f>IF(AND(UPPER(LEFT(AD7,1))="B",AE8&lt;&gt;""),VLOOKUP(AE8,TurnInfo,2,0),-1)</f>
        <v>-1</v>
      </c>
      <c r="CD7" s="16">
        <f>IF(ISERR(FIND("[",AD7)),-1,FIND("[",AD7))</f>
        <v>-1</v>
      </c>
      <c r="CE7" s="17">
        <f>IF(AD7&lt;&gt;"",IF(AND(LEFT(AD7,2)&lt;&gt;"--",LEFT(AD7,1)&lt;&gt;"["),IF(LEFT(AD7,2)="-2",2,1),0),0)</f>
        <v>0</v>
      </c>
      <c r="CF7" s="15">
        <f>IF(CB7&lt;0,CA7+AC7+AC8,0)</f>
        <v>0</v>
      </c>
      <c r="CG7" s="16">
        <f>IF(AJ8&lt;&gt;"",VLOOKUP(AJ8,TurnInfo,2,0),-1)</f>
        <v>-1</v>
      </c>
      <c r="CH7" s="16">
        <f>IF(AND(UPPER(LEFT(AI7,1))="B",AJ8&lt;&gt;""),VLOOKUP(AJ8,TurnInfo,2,0),-1)</f>
        <v>-1</v>
      </c>
      <c r="CI7" s="16">
        <f>IF(ISERR(FIND("[",AI7)),-1,FIND("[",AI7))</f>
        <v>-1</v>
      </c>
      <c r="CJ7" s="17">
        <f>IF(AI7&lt;&gt;"",IF(AND(LEFT(AI7,2)&lt;&gt;"--",LEFT(AI7,1)&lt;&gt;"["),IF(LEFT(AI7,2)="-2",2,1),0),0)</f>
        <v>0</v>
      </c>
      <c r="CK7" s="15">
        <f>IF(CG7&lt;0,CF7+AH7+AH8,0)</f>
        <v>0</v>
      </c>
      <c r="CL7" s="16">
        <f>IF(AO8&lt;&gt;"",VLOOKUP(AO8,TurnInfo,2,0),-1)</f>
        <v>-1</v>
      </c>
      <c r="CM7" s="16">
        <f>IF(AND(UPPER(LEFT(AN7,1))="B",AO8&lt;&gt;""),VLOOKUP(AO8,TurnInfo,2,0),-1)</f>
        <v>-1</v>
      </c>
      <c r="CN7" s="16">
        <f>IF(ISERR(FIND("[",AN7)),-1,FIND("[",AN7))</f>
        <v>-1</v>
      </c>
      <c r="CO7" s="17">
        <f>IF(AN7&lt;&gt;"",IF(AND(LEFT(AN7,2)&lt;&gt;"--",LEFT(AN7,1)&lt;&gt;"["),IF(LEFT(AN7,2)="-2",2,1),0),0)</f>
        <v>0</v>
      </c>
    </row>
    <row r="8" spans="2:93" ht="12.75" customHeight="1" x14ac:dyDescent="0.2">
      <c r="B8" s="114"/>
      <c r="C8" s="115"/>
      <c r="D8" s="19"/>
      <c r="E8" s="20"/>
      <c r="F8" s="113"/>
      <c r="G8" s="113"/>
      <c r="H8" s="21"/>
      <c r="I8" s="19"/>
      <c r="J8" s="20"/>
      <c r="K8" s="113"/>
      <c r="L8" s="113"/>
      <c r="M8" s="21"/>
      <c r="N8" s="19"/>
      <c r="O8" s="20"/>
      <c r="P8" s="113"/>
      <c r="Q8" s="113"/>
      <c r="R8" s="21"/>
      <c r="S8" s="19"/>
      <c r="T8" s="20"/>
      <c r="U8" s="113"/>
      <c r="V8" s="113"/>
      <c r="W8" s="21"/>
      <c r="X8" s="19"/>
      <c r="Y8" s="20"/>
      <c r="Z8" s="113"/>
      <c r="AA8" s="113"/>
      <c r="AB8" s="21"/>
      <c r="AC8" s="19"/>
      <c r="AD8" s="20"/>
      <c r="AE8" s="113"/>
      <c r="AF8" s="113"/>
      <c r="AG8" s="21"/>
      <c r="AH8" s="19"/>
      <c r="AI8" s="20"/>
      <c r="AJ8" s="113"/>
      <c r="AK8" s="113"/>
      <c r="AL8" s="21"/>
      <c r="AM8" s="19"/>
      <c r="AN8" s="20"/>
      <c r="AO8" s="113"/>
      <c r="AP8" s="113"/>
      <c r="AQ8" s="21"/>
      <c r="AR8" s="94"/>
      <c r="AS8" s="112"/>
      <c r="BB8" s="15">
        <f>D7+D8+BB7+AZ8</f>
        <v>0</v>
      </c>
      <c r="BC8" s="16"/>
      <c r="BD8" s="16">
        <f>IF(AY7&gt;0,1,0)+AY8</f>
        <v>0</v>
      </c>
      <c r="BE8" s="16">
        <f>IF(BC7&gt;0,IF(BE7&gt;0,VALUE(MID(E7,BE7+1,FIND("]",E7)-BE7-1)),0),AZ8)</f>
        <v>0</v>
      </c>
      <c r="BF8" s="17">
        <f>BA8+IF(D7&gt;0,1,0)</f>
        <v>0</v>
      </c>
      <c r="BG8" s="15">
        <f>I7+I8+BG7+BE8</f>
        <v>0</v>
      </c>
      <c r="BH8" s="16"/>
      <c r="BI8" s="16">
        <f>IF(BD7&gt;0,1,0)+BD8</f>
        <v>0</v>
      </c>
      <c r="BJ8" s="16">
        <f>IF(BH7&gt;0,IF(BJ7&gt;0,VALUE(MID(J7,BJ7+1,FIND("]",J7)-BJ7-1)),0),BE8)</f>
        <v>0</v>
      </c>
      <c r="BK8" s="17">
        <f>BF8+IF(I7&gt;0,1,0)</f>
        <v>0</v>
      </c>
      <c r="BL8" s="15">
        <f>N7+N8+BL7+BJ8</f>
        <v>0</v>
      </c>
      <c r="BM8" s="16"/>
      <c r="BN8" s="16">
        <f>IF(BI7&gt;0,1,0)+BI8</f>
        <v>0</v>
      </c>
      <c r="BO8" s="16">
        <f>IF(BM7&gt;0,IF(BO7&gt;0,VALUE(MID(O7,BO7+1,FIND("]",O7)-BO7-1)),0),BJ8)</f>
        <v>0</v>
      </c>
      <c r="BP8" s="17">
        <f>BK8+IF(N7&gt;0,1,0)</f>
        <v>0</v>
      </c>
      <c r="BQ8" s="15">
        <f>S7+S8+BQ7+BO8</f>
        <v>0</v>
      </c>
      <c r="BR8" s="16"/>
      <c r="BS8" s="16">
        <f>IF(BN7&gt;0,1,0)+BN8</f>
        <v>0</v>
      </c>
      <c r="BT8" s="16">
        <f>IF(BR7&gt;0,IF(BT7&gt;0,VALUE(MID(T7,BT7+1,FIND("]",T7)-BT7-1)),0),BO8)</f>
        <v>0</v>
      </c>
      <c r="BU8" s="17">
        <f>BP8+IF(S7&gt;0,1,0)</f>
        <v>0</v>
      </c>
      <c r="BV8" s="15">
        <f>X7+X8+BV7+BT8</f>
        <v>0</v>
      </c>
      <c r="BW8" s="16"/>
      <c r="BX8" s="16">
        <f>IF(BS7&gt;0,1,0)+BS8</f>
        <v>0</v>
      </c>
      <c r="BY8" s="16">
        <f>IF(BW7&gt;0,IF(BY7&gt;0,VALUE(MID(Y7,BY7+1,FIND("]",Y7)-BY7-1)),0),BT8)</f>
        <v>0</v>
      </c>
      <c r="BZ8" s="17">
        <f>BU8+IF(X7&gt;0,1,0)</f>
        <v>0</v>
      </c>
      <c r="CA8" s="15">
        <f>AC7+AC8+CA7+BY8</f>
        <v>0</v>
      </c>
      <c r="CB8" s="16"/>
      <c r="CC8" s="16">
        <f>IF(BX7&gt;0,1,0)+BX8</f>
        <v>0</v>
      </c>
      <c r="CD8" s="16">
        <f>IF(CB7&gt;0,IF(CD7&gt;0,VALUE(MID(AD7,CD7+1,FIND("]",AD7)-CD7-1)),0),BY8)</f>
        <v>0</v>
      </c>
      <c r="CE8" s="17">
        <f>BZ8+IF(AC7&gt;0,1,0)</f>
        <v>0</v>
      </c>
      <c r="CF8" s="15">
        <f>AH7+AH8+CF7+CD8</f>
        <v>0</v>
      </c>
      <c r="CG8" s="16"/>
      <c r="CH8" s="16">
        <f>IF(CC7&gt;0,1,0)+CC8</f>
        <v>0</v>
      </c>
      <c r="CI8" s="16">
        <f>IF(CG7&gt;0,IF(CI7&gt;0,VALUE(MID(AI7,CI7+1,FIND("]",AI7)-CI7-1)),0),CD8)</f>
        <v>0</v>
      </c>
      <c r="CJ8" s="17">
        <f>CE8+IF(AH7&gt;0,1,0)</f>
        <v>0</v>
      </c>
      <c r="CK8" s="15">
        <f>AM7+AM8+CK7+CI8</f>
        <v>0</v>
      </c>
      <c r="CL8" s="16"/>
      <c r="CM8" s="16">
        <f>IF(CH7&gt;0,1,0)+CH8</f>
        <v>0</v>
      </c>
      <c r="CN8" s="16">
        <f>IF(CL7&gt;0,IF(CN7&gt;0,VALUE(MID(AN7,CN7+1,FIND("]",AN7)-CN7-1)),0),CI8)</f>
        <v>0</v>
      </c>
      <c r="CO8" s="17">
        <f>CJ8+IF(AM7&gt;0,1,0)</f>
        <v>0</v>
      </c>
    </row>
    <row r="9" spans="2:93" ht="12.75" customHeight="1" x14ac:dyDescent="0.2">
      <c r="B9" s="142" t="s">
        <v>24</v>
      </c>
      <c r="C9" s="108"/>
      <c r="D9" s="22"/>
      <c r="E9" s="99" t="str">
        <f>IF(AND(D9+BB9&gt;0,H10&gt;0),INDEX(AirResultsInfo,BB10+BC10+E10+H10,VLOOKUP($B9,AirResultsProjectInfo,2,0)),"")</f>
        <v/>
      </c>
      <c r="F9" s="99"/>
      <c r="G9" s="99"/>
      <c r="H9" s="99"/>
      <c r="I9" s="22"/>
      <c r="J9" s="99" t="str">
        <f>IF(AND(I9+BG9&gt;0,M10&gt;0),INDEX(AirResultsInfo,BG10+BH10+J10+M10,VLOOKUP($B9,AirResultsProjectInfo,2,0)),"")</f>
        <v/>
      </c>
      <c r="K9" s="99"/>
      <c r="L9" s="99"/>
      <c r="M9" s="99"/>
      <c r="N9" s="22"/>
      <c r="O9" s="99" t="str">
        <f>IF(AND(N9+BL9&gt;0,R10&gt;0),INDEX(AirResultsInfo,BL10+BM10+O10+R10,VLOOKUP($B9,AirResultsProjectInfo,2,0)),"")</f>
        <v/>
      </c>
      <c r="P9" s="99"/>
      <c r="Q9" s="99"/>
      <c r="R9" s="99"/>
      <c r="S9" s="22"/>
      <c r="T9" s="99" t="str">
        <f>IF(AND(S9+BQ9&gt;0,W10&gt;0),INDEX(AirResultsInfo,BQ10+BR10+T10+W10,VLOOKUP($B9,AirResultsProjectInfo,2,0)),"")</f>
        <v/>
      </c>
      <c r="U9" s="99"/>
      <c r="V9" s="99"/>
      <c r="W9" s="99"/>
      <c r="X9" s="22"/>
      <c r="Y9" s="99" t="str">
        <f>IF(AND(X9+BV9&gt;0,AB10&gt;0),INDEX(AirResultsInfo,BV10+BW10+Y10+AB10,VLOOKUP($B9,AirResultsProjectInfo,2,0)),"")</f>
        <v/>
      </c>
      <c r="Z9" s="99"/>
      <c r="AA9" s="99"/>
      <c r="AB9" s="99"/>
      <c r="AC9" s="22"/>
      <c r="AD9" s="99" t="str">
        <f>IF(AND(AC9+CA9&gt;0,AG10&gt;0),INDEX(AirResultsInfo,CA10+CB10+AD10+AG10,VLOOKUP($B9,AirResultsProjectInfo,2,0)),"")</f>
        <v/>
      </c>
      <c r="AE9" s="99"/>
      <c r="AF9" s="99"/>
      <c r="AG9" s="99"/>
      <c r="AH9" s="22"/>
      <c r="AI9" s="99" t="str">
        <f>IF(AND(AH9+CF9&gt;0,AL10&gt;0),INDEX(AirResultsInfo,CF10+CG10+AI10+AL10,VLOOKUP($B9,AirResultsProjectInfo,2,0)),"")</f>
        <v/>
      </c>
      <c r="AJ9" s="99"/>
      <c r="AK9" s="99"/>
      <c r="AL9" s="99"/>
      <c r="AM9" s="22"/>
      <c r="AN9" s="99" t="str">
        <f>IF(AND(AM9+CK9&gt;0,AQ10&gt;0),INDEX(AirResultsInfo,CK10+CL10+AN10+AQ10,VLOOKUP($B9,AirResultsProjectInfo,2,0)),"")</f>
        <v/>
      </c>
      <c r="AO9" s="99"/>
      <c r="AP9" s="99"/>
      <c r="AQ9" s="99"/>
      <c r="AR9" s="105" t="s">
        <v>25</v>
      </c>
      <c r="AS9" s="106"/>
      <c r="AV9" s="1">
        <v>1</v>
      </c>
      <c r="BB9" s="15">
        <f>IF(AX9&lt;0,AW10,0)</f>
        <v>0</v>
      </c>
      <c r="BC9" s="16">
        <f>IF(F10&lt;&gt;"",VLOOKUP(F10,TurnInfo,2,0),-1)</f>
        <v>-1</v>
      </c>
      <c r="BD9" s="16">
        <f>IF($AV9&gt;=1,-1*AY10+IF($AV9&gt;=2,AY$69+IF(AND(BC$68&gt;0,BC$68&lt;BC9),BD$69-AY$69,0),0),0)</f>
        <v>-2</v>
      </c>
      <c r="BE9" s="16">
        <f>IF(ISERR(FIND("[",E9)),-1,FIND("[",E9))</f>
        <v>-1</v>
      </c>
      <c r="BF9" s="17">
        <f>IF(E9&lt;&gt;"",IF(AND(LEFT(E9,2)&lt;&gt;"--",LEFT(E9,1)&lt;&gt;"["),IF(LEFT(E9,2)="-2",2,1),0),0)</f>
        <v>0</v>
      </c>
      <c r="BG9" s="15">
        <f>IF(BC9&lt;0,BB9+D9+D10,0)</f>
        <v>0</v>
      </c>
      <c r="BH9" s="16">
        <f>IF(K10&lt;&gt;"",VLOOKUP(K10,TurnInfo,2,0),-1)</f>
        <v>-1</v>
      </c>
      <c r="BI9" s="16">
        <f>IF($AV9&gt;=1,-1*BD10+IF($AV9&gt;=2,BD$69+IF(AND(BH$68&gt;0,BH$68&lt;BH9),BI$69-BD$69,0),0),0)</f>
        <v>-2</v>
      </c>
      <c r="BJ9" s="16">
        <f>IF(ISERR(FIND("[",J9)),-1,FIND("[",J9))</f>
        <v>-1</v>
      </c>
      <c r="BK9" s="17">
        <f>IF(J9&lt;&gt;"",IF(AND(LEFT(J9,2)&lt;&gt;"--",LEFT(J9,1)&lt;&gt;"["),IF(LEFT(J9,2)="-2",2,1),0),0)</f>
        <v>0</v>
      </c>
      <c r="BL9" s="15">
        <f>IF(BH9&lt;0,BG9+I9+I10,0)</f>
        <v>0</v>
      </c>
      <c r="BM9" s="16">
        <f>IF(P10&lt;&gt;"",VLOOKUP(P10,TurnInfo,2,0),-1)</f>
        <v>-1</v>
      </c>
      <c r="BN9" s="16">
        <f>IF($AV9&gt;=1,-1*BI10+IF($AV9&gt;=2,BI$69+IF(AND(BM$68&gt;0,BM$68&lt;BM9),BN$69-BI$69,0),0),0)</f>
        <v>-2</v>
      </c>
      <c r="BO9" s="16">
        <f>IF(ISERR(FIND("[",O9)),-1,FIND("[",O9))</f>
        <v>-1</v>
      </c>
      <c r="BP9" s="17">
        <f>IF(O9&lt;&gt;"",IF(AND(LEFT(O9,2)&lt;&gt;"--",LEFT(O9,1)&lt;&gt;"["),IF(LEFT(O9,2)="-2",2,1),0),0)</f>
        <v>0</v>
      </c>
      <c r="BQ9" s="15">
        <f>IF(BM9&lt;0,BL9+N9+N10,0)</f>
        <v>0</v>
      </c>
      <c r="BR9" s="16">
        <f>IF(U10&lt;&gt;"",VLOOKUP(U10,TurnInfo,2,0),-1)</f>
        <v>-1</v>
      </c>
      <c r="BS9" s="16">
        <f>IF($AV9&gt;=1,-1*BN10+IF($AV9&gt;=2,BN$69+IF(AND(BR$68&gt;0,BR$68&lt;BR9),BS$69-BN$69,0),0),0)</f>
        <v>-2</v>
      </c>
      <c r="BT9" s="16">
        <f>IF(ISERR(FIND("[",T9)),-1,FIND("[",T9))</f>
        <v>-1</v>
      </c>
      <c r="BU9" s="17">
        <f>IF(T9&lt;&gt;"",IF(AND(LEFT(T9,2)&lt;&gt;"--",LEFT(T9,1)&lt;&gt;"["),IF(LEFT(T9,2)="-2",2,1),0),0)</f>
        <v>0</v>
      </c>
      <c r="BV9" s="15">
        <f>IF(BR9&lt;0,BQ9+S9+S10,0)</f>
        <v>0</v>
      </c>
      <c r="BW9" s="16">
        <f>IF(Z10&lt;&gt;"",VLOOKUP(Z10,TurnInfo,2,0),-1)</f>
        <v>-1</v>
      </c>
      <c r="BX9" s="16">
        <f>IF($AV9&gt;=1,-1*BS10+IF($AV9&gt;=2,BS$69+IF(AND(BW$68&gt;0,BW$68&lt;BW9),BX$69-BS$69,0),0),0)</f>
        <v>-2</v>
      </c>
      <c r="BY9" s="16">
        <f>IF(ISERR(FIND("[",Y9)),-1,FIND("[",Y9))</f>
        <v>-1</v>
      </c>
      <c r="BZ9" s="17">
        <f>IF(Y9&lt;&gt;"",IF(AND(LEFT(Y9,2)&lt;&gt;"--",LEFT(Y9,1)&lt;&gt;"["),IF(LEFT(Y9,2)="-2",2,1),0),0)</f>
        <v>0</v>
      </c>
      <c r="CA9" s="15">
        <f>IF(BW9&lt;0,BV9+X9+X10,0)</f>
        <v>0</v>
      </c>
      <c r="CB9" s="16">
        <f>IF(AE10&lt;&gt;"",VLOOKUP(AE10,TurnInfo,2,0),-1)</f>
        <v>-1</v>
      </c>
      <c r="CC9" s="16">
        <f>IF($AV9&gt;=1,-1*BX10+IF($AV9&gt;=2,BX$69+IF(AND(CB$68&gt;0,CB$68&lt;CB9),CC$69-BX$69,0),0),0)</f>
        <v>-2</v>
      </c>
      <c r="CD9" s="16">
        <f>IF(ISERR(FIND("[",AD9)),-1,FIND("[",AD9))</f>
        <v>-1</v>
      </c>
      <c r="CE9" s="17">
        <f>IF(AD9&lt;&gt;"",IF(AND(LEFT(AD9,2)&lt;&gt;"--",LEFT(AD9,1)&lt;&gt;"["),IF(LEFT(AD9,2)="-2",2,1),0),0)</f>
        <v>0</v>
      </c>
      <c r="CF9" s="15">
        <f>IF(CB9&lt;0,CA9+AC9+AC10,0)</f>
        <v>0</v>
      </c>
      <c r="CG9" s="16">
        <f>IF(AJ10&lt;&gt;"",VLOOKUP(AJ10,TurnInfo,2,0),-1)</f>
        <v>-1</v>
      </c>
      <c r="CH9" s="16">
        <f>IF($AV9&gt;=1,-1*CC10+IF($AV9&gt;=2,CC$69+IF(AND(CG$68&gt;0,CG$68&lt;CG9),CH$69-CC$69,0),0),0)</f>
        <v>-2</v>
      </c>
      <c r="CI9" s="16">
        <f>IF(ISERR(FIND("[",AI9)),-1,FIND("[",AI9))</f>
        <v>-1</v>
      </c>
      <c r="CJ9" s="17">
        <f>IF(AI9&lt;&gt;"",IF(AND(LEFT(AI9,2)&lt;&gt;"--",LEFT(AI9,1)&lt;&gt;"["),IF(LEFT(AI9,2)="-2",2,1),0),0)</f>
        <v>0</v>
      </c>
      <c r="CK9" s="15">
        <f>IF(CG9&lt;0,CF9+AH9+AH10,0)</f>
        <v>0</v>
      </c>
      <c r="CL9" s="16">
        <f>IF(AO10&lt;&gt;"",VLOOKUP(AO10,TurnInfo,2,0),-1)</f>
        <v>-1</v>
      </c>
      <c r="CM9" s="16">
        <f>IF($AV9&gt;=1,-1*CH10+IF($AV9&gt;=2,CH$69+IF(AND(CL$68&gt;0,CL$68&lt;CL9),CM$69-CH$69,0),0),0)</f>
        <v>-2</v>
      </c>
      <c r="CN9" s="16">
        <f>IF(ISERR(FIND("[",AN9)),-1,FIND("[",AN9))</f>
        <v>-1</v>
      </c>
      <c r="CO9" s="17">
        <f>IF(AN9&lt;&gt;"",IF(AND(LEFT(AN9,2)&lt;&gt;"--",LEFT(AN9,1)&lt;&gt;"["),IF(LEFT(AN9,2)="-2",2,1),0),0)</f>
        <v>0</v>
      </c>
    </row>
    <row r="10" spans="2:93" ht="12.75" customHeight="1" x14ac:dyDescent="0.2">
      <c r="B10" s="142"/>
      <c r="C10" s="108"/>
      <c r="D10" s="23"/>
      <c r="E10" s="24">
        <f>IF(D9+BB9&gt;0,BD9,0)</f>
        <v>0</v>
      </c>
      <c r="F10" s="102"/>
      <c r="G10" s="102"/>
      <c r="H10" s="25"/>
      <c r="I10" s="23"/>
      <c r="J10" s="24">
        <f>IF(I9+BG9&gt;0,BI9,0)</f>
        <v>0</v>
      </c>
      <c r="K10" s="102"/>
      <c r="L10" s="102"/>
      <c r="M10" s="25"/>
      <c r="N10" s="23"/>
      <c r="O10" s="24">
        <f>IF(N9+BL9&gt;0,BN9,0)</f>
        <v>0</v>
      </c>
      <c r="P10" s="102"/>
      <c r="Q10" s="102"/>
      <c r="R10" s="25"/>
      <c r="S10" s="23"/>
      <c r="T10" s="24">
        <f>IF(S9+BQ9&gt;0,BS9,0)</f>
        <v>0</v>
      </c>
      <c r="U10" s="102"/>
      <c r="V10" s="102"/>
      <c r="W10" s="25"/>
      <c r="X10" s="23"/>
      <c r="Y10" s="24">
        <f>IF(X9+BV9&gt;0,BX9,0)</f>
        <v>0</v>
      </c>
      <c r="Z10" s="102"/>
      <c r="AA10" s="102"/>
      <c r="AB10" s="25"/>
      <c r="AC10" s="23"/>
      <c r="AD10" s="24">
        <f>IF(AC9+CA9&gt;0,CC9,0)</f>
        <v>0</v>
      </c>
      <c r="AE10" s="102"/>
      <c r="AF10" s="102"/>
      <c r="AG10" s="25"/>
      <c r="AH10" s="23"/>
      <c r="AI10" s="24">
        <f>IF(AH9+CF9&gt;0,CH9,0)</f>
        <v>0</v>
      </c>
      <c r="AJ10" s="102"/>
      <c r="AK10" s="102"/>
      <c r="AL10" s="25"/>
      <c r="AM10" s="23"/>
      <c r="AN10" s="24">
        <f>IF(AM9+CK9&gt;0,CM9,0)</f>
        <v>0</v>
      </c>
      <c r="AO10" s="102"/>
      <c r="AP10" s="102"/>
      <c r="AQ10" s="25"/>
      <c r="AR10" s="105"/>
      <c r="AS10" s="106"/>
      <c r="AY10" s="1">
        <v>2</v>
      </c>
      <c r="BB10" s="15">
        <f>D9+D10+BB9+AZ10</f>
        <v>0</v>
      </c>
      <c r="BC10" s="16">
        <f>IF(AND(BD$7&gt;0,BD$7&lt;BC9),1,0)+BD$8</f>
        <v>0</v>
      </c>
      <c r="BD10" s="16">
        <f>AY10+BF9</f>
        <v>2</v>
      </c>
      <c r="BE10" s="16">
        <f>IF(BC9&gt;0,IF(BE9&gt;0,VALUE(MID(E9,BE9+1,FIND("]",E9)-BE9-1)),0),AZ10)</f>
        <v>0</v>
      </c>
      <c r="BF10" s="17">
        <f>BA10+IF(D9&gt;0,1,0)</f>
        <v>0</v>
      </c>
      <c r="BG10" s="15">
        <f>I9+I10+BG9+BE10</f>
        <v>0</v>
      </c>
      <c r="BH10" s="16">
        <f>IF(AND(BI$7&gt;0,BI$7&lt;BH9),1,0)+BI$8</f>
        <v>0</v>
      </c>
      <c r="BI10" s="16">
        <f>BD10+BK9</f>
        <v>2</v>
      </c>
      <c r="BJ10" s="16">
        <f>IF(BH9&gt;0,IF(BJ9&gt;0,VALUE(MID(J9,BJ9+1,FIND("]",J9)-BJ9-1)),0),BE10)</f>
        <v>0</v>
      </c>
      <c r="BK10" s="17">
        <f>BF10+IF(I9&gt;0,1,0)</f>
        <v>0</v>
      </c>
      <c r="BL10" s="15">
        <f>N9+N10+BL9+BJ10</f>
        <v>0</v>
      </c>
      <c r="BM10" s="16">
        <f>IF(AND(BN$7&gt;0,BN$7&lt;BM9),1,0)+BN$8</f>
        <v>0</v>
      </c>
      <c r="BN10" s="16">
        <f>BI10+BP9</f>
        <v>2</v>
      </c>
      <c r="BO10" s="16">
        <f>IF(BM9&gt;0,IF(BO9&gt;0,VALUE(MID(O9,BO9+1,FIND("]",O9)-BO9-1)),0),BJ10)</f>
        <v>0</v>
      </c>
      <c r="BP10" s="17">
        <f>BK10+IF(N9&gt;0,1,0)</f>
        <v>0</v>
      </c>
      <c r="BQ10" s="15">
        <f>S9+S10+BQ9+BO10</f>
        <v>0</v>
      </c>
      <c r="BR10" s="16">
        <f>IF(AND(BS$7&gt;0,BS$7&lt;BR9),1,0)+BS$8</f>
        <v>0</v>
      </c>
      <c r="BS10" s="16">
        <f>BN10+BU9</f>
        <v>2</v>
      </c>
      <c r="BT10" s="16">
        <f>IF(BR9&gt;0,IF(BT9&gt;0,VALUE(MID(T9,BT9+1,FIND("]",T9)-BT9-1)),0),BO10)</f>
        <v>0</v>
      </c>
      <c r="BU10" s="17">
        <f>BP10+IF(S9&gt;0,1,0)</f>
        <v>0</v>
      </c>
      <c r="BV10" s="15">
        <f>X9+X10+BV9+BT10</f>
        <v>0</v>
      </c>
      <c r="BW10" s="16">
        <f>IF(AND(BX$7&gt;0,BX$7&lt;BW9),1,0)+BX$8</f>
        <v>0</v>
      </c>
      <c r="BX10" s="16">
        <f>BS10+BZ9</f>
        <v>2</v>
      </c>
      <c r="BY10" s="16">
        <f>IF(BW9&gt;0,IF(BY9&gt;0,VALUE(MID(Y9,BY9+1,FIND("]",Y9)-BY9-1)),0),BT10)</f>
        <v>0</v>
      </c>
      <c r="BZ10" s="17">
        <f>BU10+IF(X9&gt;0,1,0)</f>
        <v>0</v>
      </c>
      <c r="CA10" s="15">
        <f>AC9+AC10+CA9+BY10</f>
        <v>0</v>
      </c>
      <c r="CB10" s="16">
        <f>IF(AND(CC$7&gt;0,CC$7&lt;CB9),1,0)+CC$8</f>
        <v>0</v>
      </c>
      <c r="CC10" s="16">
        <f>BX10+CE9</f>
        <v>2</v>
      </c>
      <c r="CD10" s="16">
        <f>IF(CB9&gt;0,IF(CD9&gt;0,VALUE(MID(AD9,CD9+1,FIND("]",AD9)-CD9-1)),0),BY10)</f>
        <v>0</v>
      </c>
      <c r="CE10" s="17">
        <f>BZ10+IF(AC9&gt;0,1,0)</f>
        <v>0</v>
      </c>
      <c r="CF10" s="15">
        <f>AH9+AH10+CF9+CD10</f>
        <v>0</v>
      </c>
      <c r="CG10" s="16">
        <f>IF(AND(CH$7&gt;0,CH$7&lt;CG9),1,0)+CH$8</f>
        <v>0</v>
      </c>
      <c r="CH10" s="16">
        <f>CC10+CJ9</f>
        <v>2</v>
      </c>
      <c r="CI10" s="16">
        <f>IF(CG9&gt;0,IF(CI9&gt;0,VALUE(MID(AI9,CI9+1,FIND("]",AI9)-CI9-1)),0),CD10)</f>
        <v>0</v>
      </c>
      <c r="CJ10" s="17">
        <f>CE10+IF(AH9&gt;0,1,0)</f>
        <v>0</v>
      </c>
      <c r="CK10" s="15">
        <f>AM9+AM10+CK9+CI10</f>
        <v>0</v>
      </c>
      <c r="CL10" s="16">
        <f>IF(AND(CM$7&gt;0,CM$7&lt;CL9),1,0)+CM$8</f>
        <v>0</v>
      </c>
      <c r="CM10" s="16">
        <f>CH10+CO9</f>
        <v>2</v>
      </c>
      <c r="CN10" s="16">
        <f>IF(CL9&gt;0,IF(CN9&gt;0,VALUE(MID(AN9,CN9+1,FIND("]",AN9)-CN9-1)),0),CI10)</f>
        <v>0</v>
      </c>
      <c r="CO10" s="17">
        <f>CJ10+IF(AM9&gt;0,1,0)</f>
        <v>0</v>
      </c>
    </row>
    <row r="11" spans="2:93" ht="12.75" customHeight="1" x14ac:dyDescent="0.2">
      <c r="B11" s="128" t="s">
        <v>27</v>
      </c>
      <c r="C11" s="110"/>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22"/>
      <c r="AD11" s="99" t="str">
        <f>IF(AND(AC11+CA11&gt;0,AG12&gt;0),INDEX(AirResultsInfo,CA12+CB12+AD12+AG12,VLOOKUP($B11,AirResultsProjectInfo,2,0)),"")</f>
        <v/>
      </c>
      <c r="AE11" s="99"/>
      <c r="AF11" s="99"/>
      <c r="AG11" s="99"/>
      <c r="AH11" s="22"/>
      <c r="AI11" s="99" t="str">
        <f>IF(AND(AH11+CF11&gt;0,AL12&gt;0),INDEX(AirResultsInfo,CF12+CG12+AI12+AL12,VLOOKUP($B11,AirResultsProjectInfo,2,0)),"")</f>
        <v/>
      </c>
      <c r="AJ11" s="99"/>
      <c r="AK11" s="99"/>
      <c r="AL11" s="99"/>
      <c r="AM11" s="22"/>
      <c r="AN11" s="99" t="str">
        <f>IF(AND(AM11+CK11&gt;0,AQ12&gt;0),INDEX(AirResultsInfo,CK12+CL12+AN12+AQ12,VLOOKUP($B11,AirResultsProjectInfo,2,0)),"")</f>
        <v/>
      </c>
      <c r="AO11" s="99"/>
      <c r="AP11" s="99"/>
      <c r="AQ11" s="99"/>
      <c r="AR11" s="88">
        <v>9</v>
      </c>
      <c r="AS11" s="89" t="s">
        <v>28</v>
      </c>
      <c r="BB11" s="15">
        <f>IF(AX11&lt;0,AW12,0)</f>
        <v>0</v>
      </c>
      <c r="BC11" s="16">
        <f>IF(F12&lt;&gt;"",VLOOKUP(F12,TurnInfo,2,0),-1)</f>
        <v>-1</v>
      </c>
      <c r="BD11" s="16">
        <f>IF($AV11&gt;=1,-1*AY12+IF($AV11&gt;=2,AY$69+IF(AND(BC$68&gt;0,BC$68&lt;BC11),BD$69-AY$69,0),0),0)</f>
        <v>0</v>
      </c>
      <c r="BE11" s="16">
        <f>IF(ISERR(FIND("[",E11)),-1,FIND("[",E11))</f>
        <v>-1</v>
      </c>
      <c r="BF11" s="17">
        <f>IF(E11&lt;&gt;"",IF(AND(LEFT(E11,2)&lt;&gt;"--",LEFT(E11,1)&lt;&gt;"["),IF(LEFT(E11,2)="-2",2,1),0),0)</f>
        <v>0</v>
      </c>
      <c r="BG11" s="15">
        <f>IF(BC11&lt;0,BB11+D11+D12,0)</f>
        <v>0</v>
      </c>
      <c r="BH11" s="16">
        <f>IF(K12&lt;&gt;"",VLOOKUP(K12,TurnInfo,2,0),-1)</f>
        <v>-1</v>
      </c>
      <c r="BI11" s="16">
        <f>IF($AV11&gt;=1,-1*BD12+IF($AV11&gt;=2,BD$69+IF(AND(BH$68&gt;0,BH$68&lt;BH11),BI$69-BD$69,0),0),0)</f>
        <v>0</v>
      </c>
      <c r="BJ11" s="16">
        <f>IF(ISERR(FIND("[",J11)),-1,FIND("[",J11))</f>
        <v>-1</v>
      </c>
      <c r="BK11" s="17">
        <f>IF(J11&lt;&gt;"",IF(AND(LEFT(J11,2)&lt;&gt;"--",LEFT(J11,1)&lt;&gt;"["),IF(LEFT(J11,2)="-2",2,1),0),0)</f>
        <v>0</v>
      </c>
      <c r="BL11" s="15">
        <f>IF(BH11&lt;0,BG11+I11+I12,0)</f>
        <v>0</v>
      </c>
      <c r="BM11" s="16">
        <f>IF(P12&lt;&gt;"",VLOOKUP(P12,TurnInfo,2,0),-1)</f>
        <v>-1</v>
      </c>
      <c r="BN11" s="16">
        <f>IF($AV11&gt;=1,-1*BI12+IF($AV11&gt;=2,BI$69+IF(AND(BM$68&gt;0,BM$68&lt;BM11),BN$69-BI$69,0),0),0)</f>
        <v>0</v>
      </c>
      <c r="BO11" s="16">
        <f>IF(ISERR(FIND("[",O11)),-1,FIND("[",O11))</f>
        <v>-1</v>
      </c>
      <c r="BP11" s="17">
        <f>IF(O11&lt;&gt;"",IF(AND(LEFT(O11,2)&lt;&gt;"--",LEFT(O11,1)&lt;&gt;"["),IF(LEFT(O11,2)="-2",2,1),0),0)</f>
        <v>0</v>
      </c>
      <c r="BQ11" s="15">
        <f>IF(BM11&lt;0,BL11+N11+N12,0)</f>
        <v>0</v>
      </c>
      <c r="BR11" s="16">
        <f>IF(U12&lt;&gt;"",VLOOKUP(U12,TurnInfo,2,0),-1)</f>
        <v>-1</v>
      </c>
      <c r="BS11" s="16">
        <f>IF($AV11&gt;=1,-1*BN12+IF($AV11&gt;=2,BN$69+IF(AND(BR$68&gt;0,BR$68&lt;BR11),BS$69-BN$69,0),0),0)</f>
        <v>0</v>
      </c>
      <c r="BT11" s="16">
        <f>IF(ISERR(FIND("[",T11)),-1,FIND("[",T11))</f>
        <v>-1</v>
      </c>
      <c r="BU11" s="17">
        <f>IF(T11&lt;&gt;"",IF(AND(LEFT(T11,2)&lt;&gt;"--",LEFT(T11,1)&lt;&gt;"["),IF(LEFT(T11,2)="-2",2,1),0),0)</f>
        <v>0</v>
      </c>
      <c r="BV11" s="15">
        <f>IF(BR11&lt;0,BQ11+S11+S12,0)</f>
        <v>0</v>
      </c>
      <c r="BW11" s="16">
        <f>IF(Z12&lt;&gt;"",VLOOKUP(Z12,TurnInfo,2,0),-1)</f>
        <v>-1</v>
      </c>
      <c r="BX11" s="16">
        <f>IF($AV11&gt;=1,-1*BS12+IF($AV11&gt;=2,BS$69+IF(AND(BW$68&gt;0,BW$68&lt;BW11),BX$69-BS$69,0),0),0)</f>
        <v>0</v>
      </c>
      <c r="BY11" s="16">
        <f>IF(ISERR(FIND("[",Y11)),-1,FIND("[",Y11))</f>
        <v>-1</v>
      </c>
      <c r="BZ11" s="17">
        <f>IF(Y11&lt;&gt;"",IF(AND(LEFT(Y11,2)&lt;&gt;"--",LEFT(Y11,1)&lt;&gt;"["),IF(LEFT(Y11,2)="-2",2,1),0),0)</f>
        <v>0</v>
      </c>
      <c r="CA11" s="15">
        <f>IF(BW11&lt;0,BV11+X11+X12,0)</f>
        <v>0</v>
      </c>
      <c r="CB11" s="16">
        <f>IF(AE12&lt;&gt;"",VLOOKUP(AE12,TurnInfo,2,0),-1)</f>
        <v>-1</v>
      </c>
      <c r="CC11" s="16">
        <f>IF($AV11&gt;=1,-1*BX12+IF($AV11&gt;=2,BX$69+IF(AND(CB$68&gt;0,CB$68&lt;CB11),CC$69-BX$69,0),0),0)</f>
        <v>0</v>
      </c>
      <c r="CD11" s="16">
        <f>IF(ISERR(FIND("[",AD11)),-1,FIND("[",AD11))</f>
        <v>-1</v>
      </c>
      <c r="CE11" s="17">
        <f>IF(AD11&lt;&gt;"",IF(AND(LEFT(AD11,2)&lt;&gt;"--",LEFT(AD11,1)&lt;&gt;"["),IF(LEFT(AD11,2)="-2",2,1),0),0)</f>
        <v>0</v>
      </c>
      <c r="CF11" s="15">
        <f>IF(CB11&lt;0,CA11+AC11+AC12,0)</f>
        <v>0</v>
      </c>
      <c r="CG11" s="16">
        <f>IF(AJ12&lt;&gt;"",VLOOKUP(AJ12,TurnInfo,2,0),-1)</f>
        <v>-1</v>
      </c>
      <c r="CH11" s="16">
        <f>IF($AV11&gt;=1,-1*CC12+IF($AV11&gt;=2,CC$69+IF(AND(CG$68&gt;0,CG$68&lt;CG11),CH$69-CC$69,0),0),0)</f>
        <v>0</v>
      </c>
      <c r="CI11" s="16">
        <f>IF(ISERR(FIND("[",AI11)),-1,FIND("[",AI11))</f>
        <v>-1</v>
      </c>
      <c r="CJ11" s="17">
        <f>IF(AI11&lt;&gt;"",IF(AND(LEFT(AI11,2)&lt;&gt;"--",LEFT(AI11,1)&lt;&gt;"["),IF(LEFT(AI11,2)="-2",2,1),0),0)</f>
        <v>0</v>
      </c>
      <c r="CK11" s="15">
        <f>IF(CG11&lt;0,CF11+AH11+AH12,0)</f>
        <v>0</v>
      </c>
      <c r="CL11" s="16">
        <f>IF(AO12&lt;&gt;"",VLOOKUP(AO12,TurnInfo,2,0),-1)</f>
        <v>-1</v>
      </c>
      <c r="CM11" s="16">
        <f>IF($AV11&gt;=1,-1*CH12+IF($AV11&gt;=2,CH$69+IF(AND(CL$68&gt;0,CL$68&lt;CL11),CM$69-CH$69,0),0),0)</f>
        <v>0</v>
      </c>
      <c r="CN11" s="16">
        <f>IF(ISERR(FIND("[",AN11)),-1,FIND("[",AN11))</f>
        <v>-1</v>
      </c>
      <c r="CO11" s="17">
        <f>IF(AN11&lt;&gt;"",IF(AND(LEFT(AN11,2)&lt;&gt;"--",LEFT(AN11,1)&lt;&gt;"["),IF(LEFT(AN11,2)="-2",2,1),0),0)</f>
        <v>0</v>
      </c>
    </row>
    <row r="12" spans="2:93" ht="12.75" customHeight="1" x14ac:dyDescent="0.2">
      <c r="B12" s="128"/>
      <c r="C12" s="110"/>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23"/>
      <c r="AD12" s="24">
        <f>IF(AC11+CA11&gt;0,CC11,0)</f>
        <v>0</v>
      </c>
      <c r="AE12" s="102"/>
      <c r="AF12" s="102"/>
      <c r="AG12" s="25"/>
      <c r="AH12" s="23"/>
      <c r="AI12" s="24">
        <f>IF(AH11+CF11&gt;0,CH11,0)</f>
        <v>0</v>
      </c>
      <c r="AJ12" s="102"/>
      <c r="AK12" s="102"/>
      <c r="AL12" s="25"/>
      <c r="AM12" s="23"/>
      <c r="AN12" s="24">
        <f>IF(AM11+CK11&gt;0,CM11,0)</f>
        <v>0</v>
      </c>
      <c r="AO12" s="102"/>
      <c r="AP12" s="102"/>
      <c r="AQ12" s="25"/>
      <c r="AR12" s="88"/>
      <c r="AS12" s="89"/>
      <c r="BB12" s="15">
        <f>D11+D12+BB11+AZ12</f>
        <v>0</v>
      </c>
      <c r="BC12" s="16">
        <f>IF(AND(BD$7&gt;0,BD$7&lt;BC11),1,0)+BD$8</f>
        <v>0</v>
      </c>
      <c r="BD12" s="16">
        <f>AY12+BF11</f>
        <v>0</v>
      </c>
      <c r="BE12" s="16">
        <f>IF(BC11&gt;0,IF(BE11&gt;0,VALUE(MID(E11,BE11+1,FIND("]",E11)-BE11-1)),0),AZ12)</f>
        <v>0</v>
      </c>
      <c r="BF12" s="17">
        <f>BA12+IF(D11&gt;0,1,0)</f>
        <v>0</v>
      </c>
      <c r="BG12" s="15">
        <f>I11+I12+BG11+BE12</f>
        <v>0</v>
      </c>
      <c r="BH12" s="16">
        <f>IF(AND(BI$7&gt;0,BI$7&lt;BH11),1,0)+BI$8</f>
        <v>0</v>
      </c>
      <c r="BI12" s="16">
        <f>BD12+BK11</f>
        <v>0</v>
      </c>
      <c r="BJ12" s="16">
        <f>IF(BH11&gt;0,IF(BJ11&gt;0,VALUE(MID(J11,BJ11+1,FIND("]",J11)-BJ11-1)),0),BE12)</f>
        <v>0</v>
      </c>
      <c r="BK12" s="17">
        <f>BF12+IF(I11&gt;0,1,0)</f>
        <v>0</v>
      </c>
      <c r="BL12" s="15">
        <f>N11+N12+BL11+BJ12</f>
        <v>0</v>
      </c>
      <c r="BM12" s="16">
        <f>IF(AND(BN$7&gt;0,BN$7&lt;BM11),1,0)+BN$8</f>
        <v>0</v>
      </c>
      <c r="BN12" s="16">
        <f>BI12+BP11</f>
        <v>0</v>
      </c>
      <c r="BO12" s="16">
        <f>IF(BM11&gt;0,IF(BO11&gt;0,VALUE(MID(O11,BO11+1,FIND("]",O11)-BO11-1)),0),BJ12)</f>
        <v>0</v>
      </c>
      <c r="BP12" s="17">
        <f>BK12+IF(N11&gt;0,1,0)</f>
        <v>0</v>
      </c>
      <c r="BQ12" s="15">
        <f>S11+S12+BQ11+BO12</f>
        <v>0</v>
      </c>
      <c r="BR12" s="16">
        <f>IF(AND(BS$7&gt;0,BS$7&lt;BR11),1,0)+BS$8</f>
        <v>0</v>
      </c>
      <c r="BS12" s="16">
        <f>BN12+BU11</f>
        <v>0</v>
      </c>
      <c r="BT12" s="16">
        <f>IF(BR11&gt;0,IF(BT11&gt;0,VALUE(MID(T11,BT11+1,FIND("]",T11)-BT11-1)),0),BO12)</f>
        <v>0</v>
      </c>
      <c r="BU12" s="17">
        <f>BP12+IF(S11&gt;0,1,0)</f>
        <v>0</v>
      </c>
      <c r="BV12" s="15">
        <f>X11+X12+BV11+BT12</f>
        <v>0</v>
      </c>
      <c r="BW12" s="16">
        <f>IF(AND(BX$7&gt;0,BX$7&lt;BW11),1,0)+BX$8</f>
        <v>0</v>
      </c>
      <c r="BX12" s="16">
        <f>BS12+BZ11</f>
        <v>0</v>
      </c>
      <c r="BY12" s="16">
        <f>IF(BW11&gt;0,IF(BY11&gt;0,VALUE(MID(Y11,BY11+1,FIND("]",Y11)-BY11-1)),0),BT12)</f>
        <v>0</v>
      </c>
      <c r="BZ12" s="17">
        <f>BU12+IF(X11&gt;0,1,0)</f>
        <v>0</v>
      </c>
      <c r="CA12" s="15">
        <f>AC11+AC12+CA11+BY12</f>
        <v>0</v>
      </c>
      <c r="CB12" s="16">
        <f>IF(AND(CC$7&gt;0,CC$7&lt;CB11),1,0)+CC$8</f>
        <v>0</v>
      </c>
      <c r="CC12" s="16">
        <f>BX12+CE11</f>
        <v>0</v>
      </c>
      <c r="CD12" s="16">
        <f>IF(CB11&gt;0,IF(CD11&gt;0,VALUE(MID(AD11,CD11+1,FIND("]",AD11)-CD11-1)),0),BY12)</f>
        <v>0</v>
      </c>
      <c r="CE12" s="17">
        <f>BZ12+IF(AC11&gt;0,1,0)</f>
        <v>0</v>
      </c>
      <c r="CF12" s="15">
        <f>AH11+AH12+CF11+CD12</f>
        <v>0</v>
      </c>
      <c r="CG12" s="16">
        <f>IF(AND(CH$7&gt;0,CH$7&lt;CG11),1,0)+CH$8</f>
        <v>0</v>
      </c>
      <c r="CH12" s="16">
        <f>CC12+CJ11</f>
        <v>0</v>
      </c>
      <c r="CI12" s="16">
        <f>IF(CG11&gt;0,IF(CI11&gt;0,VALUE(MID(AI11,CI11+1,FIND("]",AI11)-CI11-1)),0),CD12)</f>
        <v>0</v>
      </c>
      <c r="CJ12" s="17">
        <f>CE12+IF(AH11&gt;0,1,0)</f>
        <v>0</v>
      </c>
      <c r="CK12" s="15">
        <f>AM11+AM12+CK11+CI12</f>
        <v>0</v>
      </c>
      <c r="CL12" s="16">
        <f>IF(AND(CM$7&gt;0,CM$7&lt;CL11),1,0)+CM$8</f>
        <v>0</v>
      </c>
      <c r="CM12" s="16">
        <f>CH12+CO11</f>
        <v>0</v>
      </c>
      <c r="CN12" s="16">
        <f>IF(CL11&gt;0,IF(CN11&gt;0,VALUE(MID(AN11,CN11+1,FIND("]",AN11)-CN11-1)),0),CI12)</f>
        <v>0</v>
      </c>
      <c r="CO12" s="17">
        <f>CJ12+IF(AM11&gt;0,1,0)</f>
        <v>0</v>
      </c>
    </row>
    <row r="13" spans="2:93" ht="12.75" customHeight="1" x14ac:dyDescent="0.2">
      <c r="B13" s="128" t="s">
        <v>32</v>
      </c>
      <c r="C13" s="110"/>
      <c r="D13" s="22"/>
      <c r="E13" s="99" t="str">
        <f>IF(AND(D13+BB13&gt;0,H14&gt;0),INDEX(AirResultsInfo,BB14+BC14+E14+H14,VLOOKUP($B13,AirResultsProjectInfo,2,0)),"")</f>
        <v/>
      </c>
      <c r="F13" s="99"/>
      <c r="G13" s="99"/>
      <c r="H13" s="99"/>
      <c r="I13" s="22"/>
      <c r="J13" s="99" t="str">
        <f>IF(AND(I13+BG13&gt;0,M14&gt;0),INDEX(AirResultsInfo,BG14+BH14+J14+M14,VLOOKUP($B13,AirResultsProjectInfo,2,0)),"")</f>
        <v/>
      </c>
      <c r="K13" s="99"/>
      <c r="L13" s="99"/>
      <c r="M13" s="99"/>
      <c r="N13" s="22"/>
      <c r="O13" s="99" t="str">
        <f>IF(AND(N13+BL13&gt;0,R14&gt;0),INDEX(AirResultsInfo,BL14+BM14+O14+R14,VLOOKUP($B13,AirResultsProjectInfo,2,0)),"")</f>
        <v/>
      </c>
      <c r="P13" s="99"/>
      <c r="Q13" s="99"/>
      <c r="R13" s="99"/>
      <c r="S13" s="22"/>
      <c r="T13" s="99" t="str">
        <f>IF(AND(S13+BQ13&gt;0,W14&gt;0),INDEX(AirResultsInfo,BQ14+BR14+T14+W14,VLOOKUP($B13,AirResultsProjectInfo,2,0)),"")</f>
        <v/>
      </c>
      <c r="U13" s="99"/>
      <c r="V13" s="99"/>
      <c r="W13" s="99"/>
      <c r="X13" s="22"/>
      <c r="Y13" s="99" t="str">
        <f>IF(AND(X13+BV13&gt;0,AB14&gt;0),INDEX(AirResultsInfo,BV14+BW14+Y14+AB14,VLOOKUP($B13,AirResultsProjectInfo,2,0)),"")</f>
        <v/>
      </c>
      <c r="Z13" s="99"/>
      <c r="AA13" s="99"/>
      <c r="AB13" s="99"/>
      <c r="AC13" s="22"/>
      <c r="AD13" s="99" t="str">
        <f>IF(AND(AC13+CA13&gt;0,AG14&gt;0),INDEX(AirResultsInfo,CA14+CB14+AD14+AG14,VLOOKUP($B13,AirResultsProjectInfo,2,0)),"")</f>
        <v/>
      </c>
      <c r="AE13" s="99"/>
      <c r="AF13" s="99"/>
      <c r="AG13" s="99"/>
      <c r="AH13" s="22"/>
      <c r="AI13" s="99" t="str">
        <f>IF(AND(AH13+CF13&gt;0,AL14&gt;0),INDEX(AirResultsInfo,CF14+CG14+AI14+AL14,VLOOKUP($B13,AirResultsProjectInfo,2,0)),"")</f>
        <v/>
      </c>
      <c r="AJ13" s="99"/>
      <c r="AK13" s="99"/>
      <c r="AL13" s="99"/>
      <c r="AM13" s="22"/>
      <c r="AN13" s="99" t="str">
        <f>IF(AND(AM13+CK13&gt;0,AQ14&gt;0),INDEX(AirResultsInfo,CK14+CL14+AN14+AQ14,VLOOKUP($B13,AirResultsProjectInfo,2,0)),"")</f>
        <v/>
      </c>
      <c r="AO13" s="99"/>
      <c r="AP13" s="99"/>
      <c r="AQ13" s="99"/>
      <c r="AR13" s="88" t="s">
        <v>25</v>
      </c>
      <c r="AS13" s="89"/>
      <c r="AV13" s="1">
        <v>1</v>
      </c>
      <c r="BB13" s="15">
        <f>IF(AX13&lt;0,AW14,0)</f>
        <v>0</v>
      </c>
      <c r="BC13" s="16">
        <f>IF(F14&lt;&gt;"",VLOOKUP(F14,TurnInfo,2,0),-1)</f>
        <v>-1</v>
      </c>
      <c r="BD13" s="16">
        <f>IF($AV13&gt;=1,-1*AY14+IF($AV13&gt;=2,AY$69+IF(AND(BC$68&gt;0,BC$68&lt;BC13),BD$69-AY$69,0),0),0)</f>
        <v>0</v>
      </c>
      <c r="BE13" s="16">
        <f>IF(ISERR(FIND("[",E13)),-1,FIND("[",E13))</f>
        <v>-1</v>
      </c>
      <c r="BF13" s="17">
        <f>IF(E13&lt;&gt;"",IF(AND(LEFT(E13,2)&lt;&gt;"--",LEFT(E13,1)&lt;&gt;"["),IF(LEFT(E13,2)="-2",2,1),0),0)</f>
        <v>0</v>
      </c>
      <c r="BG13" s="15">
        <f>IF(BC13&lt;0,BB13+D13+D14,0)</f>
        <v>0</v>
      </c>
      <c r="BH13" s="16">
        <f>IF(K14&lt;&gt;"",VLOOKUP(K14,TurnInfo,2,0),-1)</f>
        <v>-1</v>
      </c>
      <c r="BI13" s="16">
        <f>IF($AV13&gt;=1,-1*BD14+IF($AV13&gt;=2,BD$69+IF(AND(BH$68&gt;0,BH$68&lt;BH13),BI$69-BD$69,0),0),0)</f>
        <v>0</v>
      </c>
      <c r="BJ13" s="16">
        <f>IF(ISERR(FIND("[",J13)),-1,FIND("[",J13))</f>
        <v>-1</v>
      </c>
      <c r="BK13" s="17">
        <f>IF(J13&lt;&gt;"",IF(AND(LEFT(J13,2)&lt;&gt;"--",LEFT(J13,1)&lt;&gt;"["),IF(LEFT(J13,2)="-2",2,1),0),0)</f>
        <v>0</v>
      </c>
      <c r="BL13" s="15">
        <f>IF(BH13&lt;0,BG13+I13+I14,0)</f>
        <v>0</v>
      </c>
      <c r="BM13" s="16">
        <f>IF(P14&lt;&gt;"",VLOOKUP(P14,TurnInfo,2,0),-1)</f>
        <v>-1</v>
      </c>
      <c r="BN13" s="16">
        <f>IF($AV13&gt;=1,-1*BI14+IF($AV13&gt;=2,BI$69+IF(AND(BM$68&gt;0,BM$68&lt;BM13),BN$69-BI$69,0),0),0)</f>
        <v>0</v>
      </c>
      <c r="BO13" s="16">
        <f>IF(ISERR(FIND("[",O13)),-1,FIND("[",O13))</f>
        <v>-1</v>
      </c>
      <c r="BP13" s="17">
        <f>IF(O13&lt;&gt;"",IF(AND(LEFT(O13,2)&lt;&gt;"--",LEFT(O13,1)&lt;&gt;"["),IF(LEFT(O13,2)="-2",2,1),0),0)</f>
        <v>0</v>
      </c>
      <c r="BQ13" s="15">
        <f>IF(BM13&lt;0,BL13+N13+N14,0)</f>
        <v>0</v>
      </c>
      <c r="BR13" s="16">
        <f>IF(U14&lt;&gt;"",VLOOKUP(U14,TurnInfo,2,0),-1)</f>
        <v>-1</v>
      </c>
      <c r="BS13" s="16">
        <f>IF($AV13&gt;=1,-1*BN14+IF($AV13&gt;=2,BN$69+IF(AND(BR$68&gt;0,BR$68&lt;BR13),BS$69-BN$69,0),0),0)</f>
        <v>0</v>
      </c>
      <c r="BT13" s="16">
        <f>IF(ISERR(FIND("[",T13)),-1,FIND("[",T13))</f>
        <v>-1</v>
      </c>
      <c r="BU13" s="17">
        <f>IF(T13&lt;&gt;"",IF(AND(LEFT(T13,2)&lt;&gt;"--",LEFT(T13,1)&lt;&gt;"["),IF(LEFT(T13,2)="-2",2,1),0),0)</f>
        <v>0</v>
      </c>
      <c r="BV13" s="15">
        <f>IF(BR13&lt;0,BQ13+S13+S14,0)</f>
        <v>0</v>
      </c>
      <c r="BW13" s="16">
        <f>IF(Z14&lt;&gt;"",VLOOKUP(Z14,TurnInfo,2,0),-1)</f>
        <v>-1</v>
      </c>
      <c r="BX13" s="16">
        <f>IF($AV13&gt;=1,-1*BS14+IF($AV13&gt;=2,BS$69+IF(AND(BW$68&gt;0,BW$68&lt;BW13),BX$69-BS$69,0),0),0)</f>
        <v>0</v>
      </c>
      <c r="BY13" s="16">
        <f>IF(ISERR(FIND("[",Y13)),-1,FIND("[",Y13))</f>
        <v>-1</v>
      </c>
      <c r="BZ13" s="17">
        <f>IF(Y13&lt;&gt;"",IF(AND(LEFT(Y13,2)&lt;&gt;"--",LEFT(Y13,1)&lt;&gt;"["),IF(LEFT(Y13,2)="-2",2,1),0),0)</f>
        <v>0</v>
      </c>
      <c r="CA13" s="15">
        <f>IF(BW13&lt;0,BV13+X13+X14,0)</f>
        <v>0</v>
      </c>
      <c r="CB13" s="16">
        <f>IF(AE14&lt;&gt;"",VLOOKUP(AE14,TurnInfo,2,0),-1)</f>
        <v>-1</v>
      </c>
      <c r="CC13" s="16">
        <f>IF($AV13&gt;=1,-1*BX14+IF($AV13&gt;=2,BX$69+IF(AND(CB$68&gt;0,CB$68&lt;CB13),CC$69-BX$69,0),0),0)</f>
        <v>0</v>
      </c>
      <c r="CD13" s="16">
        <f>IF(ISERR(FIND("[",AD13)),-1,FIND("[",AD13))</f>
        <v>-1</v>
      </c>
      <c r="CE13" s="17">
        <f>IF(AD13&lt;&gt;"",IF(AND(LEFT(AD13,2)&lt;&gt;"--",LEFT(AD13,1)&lt;&gt;"["),IF(LEFT(AD13,2)="-2",2,1),0),0)</f>
        <v>0</v>
      </c>
      <c r="CF13" s="15">
        <f>IF(CB13&lt;0,CA13+AC13+AC14,0)</f>
        <v>0</v>
      </c>
      <c r="CG13" s="16">
        <f>IF(AJ14&lt;&gt;"",VLOOKUP(AJ14,TurnInfo,2,0),-1)</f>
        <v>-1</v>
      </c>
      <c r="CH13" s="16">
        <f>IF($AV13&gt;=1,-1*CC14+IF($AV13&gt;=2,CC$69+IF(AND(CG$68&gt;0,CG$68&lt;CG13),CH$69-CC$69,0),0),0)</f>
        <v>0</v>
      </c>
      <c r="CI13" s="16">
        <f>IF(ISERR(FIND("[",AI13)),-1,FIND("[",AI13))</f>
        <v>-1</v>
      </c>
      <c r="CJ13" s="17">
        <f>IF(AI13&lt;&gt;"",IF(AND(LEFT(AI13,2)&lt;&gt;"--",LEFT(AI13,1)&lt;&gt;"["),IF(LEFT(AI13,2)="-2",2,1),0),0)</f>
        <v>0</v>
      </c>
      <c r="CK13" s="15">
        <f>IF(CG13&lt;0,CF13+AH13+AH14,0)</f>
        <v>0</v>
      </c>
      <c r="CL13" s="16">
        <f>IF(AO14&lt;&gt;"",VLOOKUP(AO14,TurnInfo,2,0),-1)</f>
        <v>-1</v>
      </c>
      <c r="CM13" s="16">
        <f>IF($AV13&gt;=1,-1*CH14+IF($AV13&gt;=2,CH$69+IF(AND(CL$68&gt;0,CL$68&lt;CL13),CM$69-CH$69,0),0),0)</f>
        <v>0</v>
      </c>
      <c r="CN13" s="16">
        <f>IF(ISERR(FIND("[",AN13)),-1,FIND("[",AN13))</f>
        <v>-1</v>
      </c>
      <c r="CO13" s="17">
        <f>IF(AN13&lt;&gt;"",IF(AND(LEFT(AN13,2)&lt;&gt;"--",LEFT(AN13,1)&lt;&gt;"["),IF(LEFT(AN13,2)="-2",2,1),0),0)</f>
        <v>0</v>
      </c>
    </row>
    <row r="14" spans="2:93" ht="12.75" customHeight="1" x14ac:dyDescent="0.2">
      <c r="B14" s="128"/>
      <c r="C14" s="110"/>
      <c r="D14" s="19"/>
      <c r="E14" s="24">
        <f>IF(D13+BB13&gt;0,BD13,0)</f>
        <v>0</v>
      </c>
      <c r="F14" s="113"/>
      <c r="G14" s="113"/>
      <c r="H14" s="21"/>
      <c r="I14" s="19"/>
      <c r="J14" s="24">
        <f>IF(I13+BG13&gt;0,BI13,0)</f>
        <v>0</v>
      </c>
      <c r="K14" s="113"/>
      <c r="L14" s="113"/>
      <c r="M14" s="21"/>
      <c r="N14" s="19"/>
      <c r="O14" s="24">
        <f>IF(N13+BL13&gt;0,BN13,0)</f>
        <v>0</v>
      </c>
      <c r="P14" s="113"/>
      <c r="Q14" s="113"/>
      <c r="R14" s="21"/>
      <c r="S14" s="19"/>
      <c r="T14" s="24">
        <f>IF(S13+BQ13&gt;0,BS13,0)</f>
        <v>0</v>
      </c>
      <c r="U14" s="113"/>
      <c r="V14" s="113"/>
      <c r="W14" s="21"/>
      <c r="X14" s="19"/>
      <c r="Y14" s="24">
        <f>IF(X13+BV13&gt;0,BX13,0)</f>
        <v>0</v>
      </c>
      <c r="Z14" s="113"/>
      <c r="AA14" s="113"/>
      <c r="AB14" s="21"/>
      <c r="AC14" s="19"/>
      <c r="AD14" s="24">
        <f>IF(AC13+CA13&gt;0,CC13,0)</f>
        <v>0</v>
      </c>
      <c r="AE14" s="113"/>
      <c r="AF14" s="113"/>
      <c r="AG14" s="21"/>
      <c r="AH14" s="19"/>
      <c r="AI14" s="24">
        <f>IF(AH13+CF13&gt;0,CH13,0)</f>
        <v>0</v>
      </c>
      <c r="AJ14" s="113"/>
      <c r="AK14" s="113"/>
      <c r="AL14" s="21"/>
      <c r="AM14" s="19"/>
      <c r="AN14" s="24">
        <f>IF(AM13+CK13&gt;0,CM13,0)</f>
        <v>0</v>
      </c>
      <c r="AO14" s="113"/>
      <c r="AP14" s="113"/>
      <c r="AQ14" s="21"/>
      <c r="AR14" s="88"/>
      <c r="AS14" s="89"/>
      <c r="AZ14" s="1">
        <v>5</v>
      </c>
      <c r="BB14" s="15">
        <f>D13+D14+BB13+AZ14</f>
        <v>5</v>
      </c>
      <c r="BC14" s="16">
        <f>IF(AND(BD$7&gt;0,BD$7&lt;BC13),1,0)+BD$8</f>
        <v>0</v>
      </c>
      <c r="BD14" s="16">
        <f>AY14+BF13</f>
        <v>0</v>
      </c>
      <c r="BE14" s="16">
        <f>IF(BC13&gt;0,IF(BE13&gt;0,VALUE(MID(E13,BE13+1,FIND("]",E13)-BE13-1)),0),AZ14)</f>
        <v>5</v>
      </c>
      <c r="BF14" s="17">
        <f>BA14+IF(D13&gt;0,1,0)</f>
        <v>0</v>
      </c>
      <c r="BG14" s="15">
        <f>I13+I14+BG13+BE14</f>
        <v>5</v>
      </c>
      <c r="BH14" s="16">
        <f>IF(AND(BI$7&gt;0,BI$7&lt;BH13),1,0)+BI$8</f>
        <v>0</v>
      </c>
      <c r="BI14" s="16">
        <f>BD14+BK13</f>
        <v>0</v>
      </c>
      <c r="BJ14" s="16">
        <f>IF(BH13&gt;0,IF(BJ13&gt;0,VALUE(MID(J13,BJ13+1,FIND("]",J13)-BJ13-1)),0),BE14)</f>
        <v>5</v>
      </c>
      <c r="BK14" s="17">
        <f>BF14+IF(I13&gt;0,1,0)</f>
        <v>0</v>
      </c>
      <c r="BL14" s="15">
        <f>N13+N14+BL13+BJ14</f>
        <v>5</v>
      </c>
      <c r="BM14" s="16">
        <f>IF(AND(BN$7&gt;0,BN$7&lt;BM13),1,0)+BN$8</f>
        <v>0</v>
      </c>
      <c r="BN14" s="16">
        <f>BI14+BP13</f>
        <v>0</v>
      </c>
      <c r="BO14" s="16">
        <f>IF(BM13&gt;0,IF(BO13&gt;0,VALUE(MID(O13,BO13+1,FIND("]",O13)-BO13-1)),0),BJ14)</f>
        <v>5</v>
      </c>
      <c r="BP14" s="17">
        <f>BK14+IF(N13&gt;0,1,0)</f>
        <v>0</v>
      </c>
      <c r="BQ14" s="15">
        <f>S13+S14+BQ13+BO14</f>
        <v>5</v>
      </c>
      <c r="BR14" s="16">
        <f>IF(AND(BS$7&gt;0,BS$7&lt;BR13),1,0)+BS$8</f>
        <v>0</v>
      </c>
      <c r="BS14" s="16">
        <f>BN14+BU13</f>
        <v>0</v>
      </c>
      <c r="BT14" s="16">
        <f>IF(BR13&gt;0,IF(BT13&gt;0,VALUE(MID(T13,BT13+1,FIND("]",T13)-BT13-1)),0),BO14)</f>
        <v>5</v>
      </c>
      <c r="BU14" s="17">
        <f>BP14+IF(S13&gt;0,1,0)</f>
        <v>0</v>
      </c>
      <c r="BV14" s="15">
        <f>X13+X14+BV13+BT14</f>
        <v>5</v>
      </c>
      <c r="BW14" s="16">
        <f>IF(AND(BX$7&gt;0,BX$7&lt;BW13),1,0)+BX$8</f>
        <v>0</v>
      </c>
      <c r="BX14" s="16">
        <f>BS14+BZ13</f>
        <v>0</v>
      </c>
      <c r="BY14" s="16">
        <f>IF(BW13&gt;0,IF(BY13&gt;0,VALUE(MID(Y13,BY13+1,FIND("]",Y13)-BY13-1)),0),BT14)</f>
        <v>5</v>
      </c>
      <c r="BZ14" s="17">
        <f>BU14+IF(X13&gt;0,1,0)</f>
        <v>0</v>
      </c>
      <c r="CA14" s="15">
        <f>AC13+AC14+CA13+BY14</f>
        <v>5</v>
      </c>
      <c r="CB14" s="16">
        <f>IF(AND(CC$7&gt;0,CC$7&lt;CB13),1,0)+CC$8</f>
        <v>0</v>
      </c>
      <c r="CC14" s="16">
        <f>BX14+CE13</f>
        <v>0</v>
      </c>
      <c r="CD14" s="16">
        <f>IF(CB13&gt;0,IF(CD13&gt;0,VALUE(MID(AD13,CD13+1,FIND("]",AD13)-CD13-1)),0),BY14)</f>
        <v>5</v>
      </c>
      <c r="CE14" s="17">
        <f>BZ14+IF(AC13&gt;0,1,0)</f>
        <v>0</v>
      </c>
      <c r="CF14" s="15">
        <f>AH13+AH14+CF13+CD14</f>
        <v>5</v>
      </c>
      <c r="CG14" s="16">
        <f>IF(AND(CH$7&gt;0,CH$7&lt;CG13),1,0)+CH$8</f>
        <v>0</v>
      </c>
      <c r="CH14" s="16">
        <f>CC14+CJ13</f>
        <v>0</v>
      </c>
      <c r="CI14" s="16">
        <f>IF(CG13&gt;0,IF(CI13&gt;0,VALUE(MID(AI13,CI13+1,FIND("]",AI13)-CI13-1)),0),CD14)</f>
        <v>5</v>
      </c>
      <c r="CJ14" s="17">
        <f>CE14+IF(AH13&gt;0,1,0)</f>
        <v>0</v>
      </c>
      <c r="CK14" s="15">
        <f>AM13+AM14+CK13+CI14</f>
        <v>5</v>
      </c>
      <c r="CL14" s="16">
        <f>IF(AND(CM$7&gt;0,CM$7&lt;CL13),1,0)+CM$8</f>
        <v>0</v>
      </c>
      <c r="CM14" s="16">
        <f>CH14+CO13</f>
        <v>0</v>
      </c>
      <c r="CN14" s="16">
        <f>IF(CL13&gt;0,IF(CN13&gt;0,VALUE(MID(AN13,CN13+1,FIND("]",AN13)-CN13-1)),0),CI14)</f>
        <v>5</v>
      </c>
      <c r="CO14" s="17">
        <f>CJ14+IF(AM13&gt;0,1,0)</f>
        <v>0</v>
      </c>
    </row>
    <row r="15" spans="2:93" ht="12.75" customHeight="1" x14ac:dyDescent="0.2">
      <c r="B15" s="140" t="s">
        <v>35</v>
      </c>
      <c r="C15" s="110"/>
      <c r="D15" s="22"/>
      <c r="E15" s="99" t="str">
        <f>IF(AND(D15+BB15&gt;0,H16&gt;0),INDEX(AirResultsInfo,BB16+BC16+E16+H16,VLOOKUP($B15,AirResultsProjectInfo,2,0)),"")</f>
        <v/>
      </c>
      <c r="F15" s="99"/>
      <c r="G15" s="99"/>
      <c r="H15" s="99"/>
      <c r="I15" s="22"/>
      <c r="J15" s="99" t="str">
        <f>IF(AND(I15+BG15&gt;0,M16&gt;0),INDEX(AirResultsInfo,BG16+BH16+J16+M16,VLOOKUP($B15,AirResultsProjectInfo,2,0)),"")</f>
        <v/>
      </c>
      <c r="K15" s="99"/>
      <c r="L15" s="99"/>
      <c r="M15" s="99"/>
      <c r="N15" s="22"/>
      <c r="O15" s="99" t="str">
        <f>IF(AND(N15+BL15&gt;0,R16&gt;0),INDEX(AirResultsInfo,BL16+BM16+O16+R16,VLOOKUP($B15,AirResultsProjectInfo,2,0)),"")</f>
        <v/>
      </c>
      <c r="P15" s="99"/>
      <c r="Q15" s="99"/>
      <c r="R15" s="99"/>
      <c r="S15" s="22"/>
      <c r="T15" s="99" t="str">
        <f>IF(AND(S15+BQ15&gt;0,W16&gt;0),INDEX(AirResultsInfo,BQ16+BR16+T16+W16,VLOOKUP($B15,AirResultsProjectInfo,2,0)),"")</f>
        <v/>
      </c>
      <c r="U15" s="99"/>
      <c r="V15" s="99"/>
      <c r="W15" s="99"/>
      <c r="X15" s="22"/>
      <c r="Y15" s="99" t="str">
        <f>IF(AND(X15+BV15&gt;0,AB16&gt;0),INDEX(AirResultsInfo,BV16+BW16+Y16+AB16,VLOOKUP($B15,AirResultsProjectInfo,2,0)),"")</f>
        <v/>
      </c>
      <c r="Z15" s="99"/>
      <c r="AA15" s="99"/>
      <c r="AB15" s="99"/>
      <c r="AC15" s="22"/>
      <c r="AD15" s="99" t="str">
        <f>IF(AND(AC15+CA15&gt;0,AG16&gt;0),INDEX(AirResultsInfo,CA16+CB16+AD16+AG16,VLOOKUP($B15,AirResultsProjectInfo,2,0)),"")</f>
        <v/>
      </c>
      <c r="AE15" s="99"/>
      <c r="AF15" s="99"/>
      <c r="AG15" s="99"/>
      <c r="AH15" s="22"/>
      <c r="AI15" s="99" t="str">
        <f>IF(AND(AH15+CF15&gt;0,AL16&gt;0),INDEX(AirResultsInfo,CF16+CG16+AI16+AL16,VLOOKUP($B15,AirResultsProjectInfo,2,0)),"")</f>
        <v/>
      </c>
      <c r="AJ15" s="99"/>
      <c r="AK15" s="99"/>
      <c r="AL15" s="99"/>
      <c r="AM15" s="22"/>
      <c r="AN15" s="99" t="str">
        <f>IF(AND(AM15+CK15&gt;0,AQ16&gt;0),INDEX(AirResultsInfo,CK16+CL16+AN16+AQ16,VLOOKUP($B15,AirResultsProjectInfo,2,0)),"")</f>
        <v/>
      </c>
      <c r="AO15" s="99"/>
      <c r="AP15" s="99"/>
      <c r="AQ15" s="99"/>
      <c r="AR15" s="88" t="s">
        <v>25</v>
      </c>
      <c r="AS15" s="89"/>
      <c r="AV15" s="1">
        <v>1</v>
      </c>
      <c r="BB15" s="15">
        <f>IF(AX15&lt;0,AW16,0)</f>
        <v>0</v>
      </c>
      <c r="BC15" s="16">
        <f>IF(F16&lt;&gt;"",VLOOKUP(F16,TurnInfo,2,0),-1)</f>
        <v>-1</v>
      </c>
      <c r="BD15" s="16">
        <f>IF($AV15&gt;=1,-1*AY16+IF($AV15&gt;=2,AY$69+IF(AND(BC$68&gt;0,BC$68&lt;BC15),BD$69-AY$69,0),0),0)</f>
        <v>0</v>
      </c>
      <c r="BE15" s="16">
        <f>IF(ISERR(FIND("[",E15)),-1,FIND("[",E15))</f>
        <v>-1</v>
      </c>
      <c r="BF15" s="17">
        <f>IF(E15&lt;&gt;"",IF(AND(LEFT(E15,2)&lt;&gt;"--",LEFT(E15,1)&lt;&gt;"["),IF(LEFT(E15,2)="-2",2,1),0),0)</f>
        <v>0</v>
      </c>
      <c r="BG15" s="15">
        <f>IF(BC15&lt;0,BB15+D15+D16,0)</f>
        <v>0</v>
      </c>
      <c r="BH15" s="16">
        <f>IF(K16&lt;&gt;"",VLOOKUP(K16,TurnInfo,2,0),-1)</f>
        <v>-1</v>
      </c>
      <c r="BI15" s="16">
        <f>IF($AV15&gt;=1,-1*BD16+IF($AV15&gt;=2,BD$69+IF(AND(BH$68&gt;0,BH$68&lt;BH15),BI$69-BD$69,0),0),0)</f>
        <v>0</v>
      </c>
      <c r="BJ15" s="16">
        <f>IF(ISERR(FIND("[",J15)),-1,FIND("[",J15))</f>
        <v>-1</v>
      </c>
      <c r="BK15" s="17">
        <f>IF(J15&lt;&gt;"",IF(AND(LEFT(J15,2)&lt;&gt;"--",LEFT(J15,1)&lt;&gt;"["),IF(LEFT(J15,2)="-2",2,1),0),0)</f>
        <v>0</v>
      </c>
      <c r="BL15" s="15">
        <f>IF(BH15&lt;0,BG15+I15+I16,0)</f>
        <v>0</v>
      </c>
      <c r="BM15" s="16">
        <f>IF(P16&lt;&gt;"",VLOOKUP(P16,TurnInfo,2,0),-1)</f>
        <v>-1</v>
      </c>
      <c r="BN15" s="16">
        <f>IF($AV15&gt;=1,-1*BI16+IF($AV15&gt;=2,BI$69+IF(AND(BM$68&gt;0,BM$68&lt;BM15),BN$69-BI$69,0),0),0)</f>
        <v>0</v>
      </c>
      <c r="BO15" s="16">
        <f>IF(ISERR(FIND("[",O15)),-1,FIND("[",O15))</f>
        <v>-1</v>
      </c>
      <c r="BP15" s="17">
        <f>IF(O15&lt;&gt;"",IF(AND(LEFT(O15,2)&lt;&gt;"--",LEFT(O15,1)&lt;&gt;"["),IF(LEFT(O15,2)="-2",2,1),0),0)</f>
        <v>0</v>
      </c>
      <c r="BQ15" s="15">
        <f>IF(BM15&lt;0,BL15+N15+N16,0)</f>
        <v>0</v>
      </c>
      <c r="BR15" s="16">
        <f>IF(U16&lt;&gt;"",VLOOKUP(U16,TurnInfo,2,0),-1)</f>
        <v>-1</v>
      </c>
      <c r="BS15" s="16">
        <f>IF($AV15&gt;=1,-1*BN16+IF($AV15&gt;=2,BN$69+IF(AND(BR$68&gt;0,BR$68&lt;BR15),BS$69-BN$69,0),0),0)</f>
        <v>0</v>
      </c>
      <c r="BT15" s="16">
        <f>IF(ISERR(FIND("[",T15)),-1,FIND("[",T15))</f>
        <v>-1</v>
      </c>
      <c r="BU15" s="17">
        <f>IF(T15&lt;&gt;"",IF(AND(LEFT(T15,2)&lt;&gt;"--",LEFT(T15,1)&lt;&gt;"["),IF(LEFT(T15,2)="-2",2,1),0),0)</f>
        <v>0</v>
      </c>
      <c r="BV15" s="15">
        <f>IF(BR15&lt;0,BQ15+S15+S16,0)</f>
        <v>0</v>
      </c>
      <c r="BW15" s="16">
        <f>IF(Z16&lt;&gt;"",VLOOKUP(Z16,TurnInfo,2,0),-1)</f>
        <v>-1</v>
      </c>
      <c r="BX15" s="16">
        <f>IF($AV15&gt;=1,-1*BS16+IF($AV15&gt;=2,BS$69+IF(AND(BW$68&gt;0,BW$68&lt;BW15),BX$69-BS$69,0),0),0)</f>
        <v>0</v>
      </c>
      <c r="BY15" s="16">
        <f>IF(ISERR(FIND("[",Y15)),-1,FIND("[",Y15))</f>
        <v>-1</v>
      </c>
      <c r="BZ15" s="17">
        <f>IF(Y15&lt;&gt;"",IF(AND(LEFT(Y15,2)&lt;&gt;"--",LEFT(Y15,1)&lt;&gt;"["),IF(LEFT(Y15,2)="-2",2,1),0),0)</f>
        <v>0</v>
      </c>
      <c r="CA15" s="15">
        <f>IF(BW15&lt;0,BV15+X15+X16,0)</f>
        <v>0</v>
      </c>
      <c r="CB15" s="16">
        <f>IF(AE16&lt;&gt;"",VLOOKUP(AE16,TurnInfo,2,0),-1)</f>
        <v>-1</v>
      </c>
      <c r="CC15" s="16">
        <f>IF($AV15&gt;=1,-1*BX16+IF($AV15&gt;=2,BX$69+IF(AND(CB$68&gt;0,CB$68&lt;CB15),CC$69-BX$69,0),0),0)</f>
        <v>0</v>
      </c>
      <c r="CD15" s="16">
        <f>IF(ISERR(FIND("[",AD15)),-1,FIND("[",AD15))</f>
        <v>-1</v>
      </c>
      <c r="CE15" s="17">
        <f>IF(AD15&lt;&gt;"",IF(AND(LEFT(AD15,2)&lt;&gt;"--",LEFT(AD15,1)&lt;&gt;"["),IF(LEFT(AD15,2)="-2",2,1),0),0)</f>
        <v>0</v>
      </c>
      <c r="CF15" s="15">
        <f>IF(CB15&lt;0,CA15+AC15+AC16,0)</f>
        <v>0</v>
      </c>
      <c r="CG15" s="16">
        <f>IF(AJ16&lt;&gt;"",VLOOKUP(AJ16,TurnInfo,2,0),-1)</f>
        <v>-1</v>
      </c>
      <c r="CH15" s="16">
        <f>IF($AV15&gt;=1,-1*CC16+IF($AV15&gt;=2,CC$69+IF(AND(CG$68&gt;0,CG$68&lt;CG15),CH$69-CC$69,0),0),0)</f>
        <v>0</v>
      </c>
      <c r="CI15" s="16">
        <f>IF(ISERR(FIND("[",AI15)),-1,FIND("[",AI15))</f>
        <v>-1</v>
      </c>
      <c r="CJ15" s="17">
        <f>IF(AI15&lt;&gt;"",IF(AND(LEFT(AI15,2)&lt;&gt;"--",LEFT(AI15,1)&lt;&gt;"["),IF(LEFT(AI15,2)="-2",2,1),0),0)</f>
        <v>0</v>
      </c>
      <c r="CK15" s="15">
        <f>IF(CG15&lt;0,CF15+AH15+AH16,0)</f>
        <v>0</v>
      </c>
      <c r="CL15" s="16">
        <f>IF(AO16&lt;&gt;"",VLOOKUP(AO16,TurnInfo,2,0),-1)</f>
        <v>-1</v>
      </c>
      <c r="CM15" s="16">
        <f>IF($AV15&gt;=1,-1*CH16+IF($AV15&gt;=2,CH$69+IF(AND(CL$68&gt;0,CL$68&lt;CL15),CM$69-CH$69,0),0),0)</f>
        <v>0</v>
      </c>
      <c r="CN15" s="16">
        <f>IF(ISERR(FIND("[",AN15)),-1,FIND("[",AN15))</f>
        <v>-1</v>
      </c>
      <c r="CO15" s="17">
        <f>IF(AN15&lt;&gt;"",IF(AND(LEFT(AN15,2)&lt;&gt;"--",LEFT(AN15,1)&lt;&gt;"["),IF(LEFT(AN15,2)="-2",2,1),0),0)</f>
        <v>0</v>
      </c>
    </row>
    <row r="16" spans="2:93" ht="12.75" customHeight="1" x14ac:dyDescent="0.2">
      <c r="B16" s="140"/>
      <c r="C16" s="110"/>
      <c r="D16" s="23"/>
      <c r="E16" s="24">
        <f>IF(D15+BB15&gt;0,BD15,0)</f>
        <v>0</v>
      </c>
      <c r="F16" s="102"/>
      <c r="G16" s="102"/>
      <c r="H16" s="25"/>
      <c r="I16" s="23"/>
      <c r="J16" s="24">
        <f>IF(I15+BG15&gt;0,BI15,0)</f>
        <v>0</v>
      </c>
      <c r="K16" s="102"/>
      <c r="L16" s="102"/>
      <c r="M16" s="25"/>
      <c r="N16" s="23"/>
      <c r="O16" s="24">
        <f>IF(N15+BL15&gt;0,BN15,0)</f>
        <v>0</v>
      </c>
      <c r="P16" s="102"/>
      <c r="Q16" s="102"/>
      <c r="R16" s="25"/>
      <c r="S16" s="23"/>
      <c r="T16" s="24">
        <f>IF(S15+BQ15&gt;0,BS15,0)</f>
        <v>0</v>
      </c>
      <c r="U16" s="102"/>
      <c r="V16" s="102"/>
      <c r="W16" s="25"/>
      <c r="X16" s="23"/>
      <c r="Y16" s="24">
        <f>IF(X15+BV15&gt;0,BX15,0)</f>
        <v>0</v>
      </c>
      <c r="Z16" s="102"/>
      <c r="AA16" s="102"/>
      <c r="AB16" s="25"/>
      <c r="AC16" s="23"/>
      <c r="AD16" s="24">
        <f>IF(AC15+CA15&gt;0,CC15,0)</f>
        <v>0</v>
      </c>
      <c r="AE16" s="102"/>
      <c r="AF16" s="102"/>
      <c r="AG16" s="25"/>
      <c r="AH16" s="23"/>
      <c r="AI16" s="24">
        <f>IF(AH15+CF15&gt;0,CH15,0)</f>
        <v>0</v>
      </c>
      <c r="AJ16" s="102"/>
      <c r="AK16" s="102"/>
      <c r="AL16" s="25"/>
      <c r="AM16" s="23"/>
      <c r="AN16" s="24">
        <f>IF(AM15+CK15&gt;0,CM15,0)</f>
        <v>0</v>
      </c>
      <c r="AO16" s="102"/>
      <c r="AP16" s="102"/>
      <c r="AQ16" s="25"/>
      <c r="AR16" s="88"/>
      <c r="AS16" s="89"/>
      <c r="BB16" s="15">
        <f>D15+D16+BB15+AZ16</f>
        <v>0</v>
      </c>
      <c r="BC16" s="16">
        <f>IF(AND(BD$7&gt;0,BD$7&lt;BC15),1,0)+BD$8</f>
        <v>0</v>
      </c>
      <c r="BD16" s="16">
        <f>AY16+BF15</f>
        <v>0</v>
      </c>
      <c r="BE16" s="16">
        <f>IF(BC15&gt;0,IF(BE15&gt;0,VALUE(MID(E15,BE15+1,FIND("]",E15)-BE15-1)),0),AZ16)</f>
        <v>0</v>
      </c>
      <c r="BF16" s="17">
        <f>BA16+IF(D15&gt;0,1,0)</f>
        <v>0</v>
      </c>
      <c r="BG16" s="15">
        <f>I15+I16+BG15+BE16</f>
        <v>0</v>
      </c>
      <c r="BH16" s="16">
        <f>IF(AND(BI$7&gt;0,BI$7&lt;BH15),1,0)+BI$8</f>
        <v>0</v>
      </c>
      <c r="BI16" s="16">
        <f>BD16+BK15</f>
        <v>0</v>
      </c>
      <c r="BJ16" s="16">
        <f>IF(BH15&gt;0,IF(BJ15&gt;0,VALUE(MID(J15,BJ15+1,FIND("]",J15)-BJ15-1)),0),BE16)</f>
        <v>0</v>
      </c>
      <c r="BK16" s="17">
        <f>BF16+IF(I15&gt;0,1,0)</f>
        <v>0</v>
      </c>
      <c r="BL16" s="15">
        <f>N15+N16+BL15+BJ16</f>
        <v>0</v>
      </c>
      <c r="BM16" s="16">
        <f>IF(AND(BN$7&gt;0,BN$7&lt;BM15),1,0)+BN$8</f>
        <v>0</v>
      </c>
      <c r="BN16" s="16">
        <f>BI16+BP15</f>
        <v>0</v>
      </c>
      <c r="BO16" s="16">
        <f>IF(BM15&gt;0,IF(BO15&gt;0,VALUE(MID(O15,BO15+1,FIND("]",O15)-BO15-1)),0),BJ16)</f>
        <v>0</v>
      </c>
      <c r="BP16" s="17">
        <f>BK16+IF(N15&gt;0,1,0)</f>
        <v>0</v>
      </c>
      <c r="BQ16" s="15">
        <f>S15+S16+BQ15+BO16</f>
        <v>0</v>
      </c>
      <c r="BR16" s="16">
        <f>IF(AND(BS$7&gt;0,BS$7&lt;BR15),1,0)+BS$8</f>
        <v>0</v>
      </c>
      <c r="BS16" s="16">
        <f>BN16+BU15</f>
        <v>0</v>
      </c>
      <c r="BT16" s="16">
        <f>IF(BR15&gt;0,IF(BT15&gt;0,VALUE(MID(T15,BT15+1,FIND("]",T15)-BT15-1)),0),BO16)</f>
        <v>0</v>
      </c>
      <c r="BU16" s="17">
        <f>BP16+IF(S15&gt;0,1,0)</f>
        <v>0</v>
      </c>
      <c r="BV16" s="15">
        <f>X15+X16+BV15+BT16</f>
        <v>0</v>
      </c>
      <c r="BW16" s="16">
        <f>IF(AND(BX$7&gt;0,BX$7&lt;BW15),1,0)+BX$8</f>
        <v>0</v>
      </c>
      <c r="BX16" s="16">
        <f>BS16+BZ15</f>
        <v>0</v>
      </c>
      <c r="BY16" s="16">
        <f>IF(BW15&gt;0,IF(BY15&gt;0,VALUE(MID(Y15,BY15+1,FIND("]",Y15)-BY15-1)),0),BT16)</f>
        <v>0</v>
      </c>
      <c r="BZ16" s="17">
        <f>BU16+IF(X15&gt;0,1,0)</f>
        <v>0</v>
      </c>
      <c r="CA16" s="15">
        <f>AC15+AC16+CA15+BY16</f>
        <v>0</v>
      </c>
      <c r="CB16" s="16">
        <f>IF(AND(CC$7&gt;0,CC$7&lt;CB15),1,0)+CC$8</f>
        <v>0</v>
      </c>
      <c r="CC16" s="16">
        <f>BX16+CE15</f>
        <v>0</v>
      </c>
      <c r="CD16" s="16">
        <f>IF(CB15&gt;0,IF(CD15&gt;0,VALUE(MID(AD15,CD15+1,FIND("]",AD15)-CD15-1)),0),BY16)</f>
        <v>0</v>
      </c>
      <c r="CE16" s="17">
        <f>BZ16+IF(AC15&gt;0,1,0)</f>
        <v>0</v>
      </c>
      <c r="CF16" s="15">
        <f>AH15+AH16+CF15+CD16</f>
        <v>0</v>
      </c>
      <c r="CG16" s="16">
        <f>IF(AND(CH$7&gt;0,CH$7&lt;CG15),1,0)+CH$8</f>
        <v>0</v>
      </c>
      <c r="CH16" s="16">
        <f>CC16+CJ15</f>
        <v>0</v>
      </c>
      <c r="CI16" s="16">
        <f>IF(CG15&gt;0,IF(CI15&gt;0,VALUE(MID(AI15,CI15+1,FIND("]",AI15)-CI15-1)),0),CD16)</f>
        <v>0</v>
      </c>
      <c r="CJ16" s="17">
        <f>CE16+IF(AH15&gt;0,1,0)</f>
        <v>0</v>
      </c>
      <c r="CK16" s="15">
        <f>AM15+AM16+CK15+CI16</f>
        <v>0</v>
      </c>
      <c r="CL16" s="16">
        <f>IF(AND(CM$7&gt;0,CM$7&lt;CL15),1,0)+CM$8</f>
        <v>0</v>
      </c>
      <c r="CM16" s="16">
        <f>CH16+CO15</f>
        <v>0</v>
      </c>
      <c r="CN16" s="16">
        <f>IF(CL15&gt;0,IF(CN15&gt;0,VALUE(MID(AN15,CN15+1,FIND("]",AN15)-CN15-1)),0),CI16)</f>
        <v>0</v>
      </c>
      <c r="CO16" s="17">
        <f>CJ16+IF(AM15&gt;0,1,0)</f>
        <v>0</v>
      </c>
    </row>
    <row r="17" spans="2:93" ht="12.75" customHeight="1" x14ac:dyDescent="0.2">
      <c r="B17" s="137" t="s">
        <v>38</v>
      </c>
      <c r="C17" s="104"/>
      <c r="D17" s="32"/>
      <c r="E17" s="149" t="str">
        <f>IF(AND(D17+BB17&gt;0,H18&gt;0),INDEX(AirResultsInfo,BB18+BC18+E18+H18,VLOOKUP($B17,AirResultsProjectInfo,2,0)),"")</f>
        <v/>
      </c>
      <c r="F17" s="149"/>
      <c r="G17" s="149"/>
      <c r="H17" s="149"/>
      <c r="I17" s="32"/>
      <c r="J17" s="149" t="str">
        <f>IF(AND(I17+BG17&gt;0,M18&gt;0),INDEX(AirResultsInfo,BG18+BH18+J18+M18,VLOOKUP($B17,AirResultsProjectInfo,2,0)),"")</f>
        <v/>
      </c>
      <c r="K17" s="149"/>
      <c r="L17" s="149"/>
      <c r="M17" s="149"/>
      <c r="N17" s="32"/>
      <c r="O17" s="149" t="str">
        <f>IF(AND(N17+BL17&gt;0,R18&gt;0),INDEX(AirResultsInfo,BL18+BM18+O18+R18,VLOOKUP($B17,AirResultsProjectInfo,2,0)),"")</f>
        <v/>
      </c>
      <c r="P17" s="149"/>
      <c r="Q17" s="149"/>
      <c r="R17" s="149"/>
      <c r="S17" s="32"/>
      <c r="T17" s="149" t="str">
        <f>IF(AND(S17+BQ17&gt;0,W18&gt;0),INDEX(AirResultsInfo,BQ18+BR18+T18+W18,VLOOKUP($B17,AirResultsProjectInfo,2,0)),"")</f>
        <v/>
      </c>
      <c r="U17" s="149"/>
      <c r="V17" s="149"/>
      <c r="W17" s="149"/>
      <c r="X17" s="32"/>
      <c r="Y17" s="149" t="str">
        <f>IF(AND(X17+BV17&gt;0,AB18&gt;0),INDEX(AirResultsInfo,BV18+BW18+Y18+AB18,VLOOKUP($B17,AirResultsProjectInfo,2,0)),"")</f>
        <v/>
      </c>
      <c r="Z17" s="149"/>
      <c r="AA17" s="149"/>
      <c r="AB17" s="149"/>
      <c r="AC17" s="32"/>
      <c r="AD17" s="149" t="str">
        <f>IF(AND(AC17+CA17&gt;0,AG18&gt;0),INDEX(AirResultsInfo,CA18+CB18+AD18+AG18,VLOOKUP($B17,AirResultsProjectInfo,2,0)),"")</f>
        <v/>
      </c>
      <c r="AE17" s="149"/>
      <c r="AF17" s="149"/>
      <c r="AG17" s="149"/>
      <c r="AH17" s="32"/>
      <c r="AI17" s="149" t="str">
        <f>IF(AND(AH17+CF17&gt;0,AL18&gt;0),INDEX(AirResultsInfo,CF18+CG18+AI18+AL18,VLOOKUP($B17,AirResultsProjectInfo,2,0)),"")</f>
        <v/>
      </c>
      <c r="AJ17" s="149"/>
      <c r="AK17" s="149"/>
      <c r="AL17" s="149"/>
      <c r="AM17" s="32"/>
      <c r="AN17" s="149" t="str">
        <f>IF(AND(AM17+CK17&gt;0,AQ18&gt;0),INDEX(AirResultsInfo,CK18+CL18+AN18+AQ18,VLOOKUP($B17,AirResultsProjectInfo,2,0)),"")</f>
        <v/>
      </c>
      <c r="AO17" s="149"/>
      <c r="AP17" s="149"/>
      <c r="AQ17" s="149"/>
      <c r="AR17" s="136" t="s">
        <v>25</v>
      </c>
      <c r="AS17" s="101"/>
      <c r="AV17" s="1">
        <v>1</v>
      </c>
      <c r="BB17" s="15">
        <f>IF(AX17&lt;0,AW18,0)</f>
        <v>0</v>
      </c>
      <c r="BC17" s="16">
        <f>IF(F18&lt;&gt;"",VLOOKUP(F18,TurnInfo,2,0),-1)</f>
        <v>-1</v>
      </c>
      <c r="BD17" s="16">
        <f>IF($AV17&gt;=1,-1*AY18+IF($AV17&gt;=2,AY$69+IF(AND(BC$68&gt;0,BC$68&lt;BC17),BD$69-AY$69,0),0),0)</f>
        <v>0</v>
      </c>
      <c r="BE17" s="16">
        <f>IF(ISERR(FIND("[",E17)),-1,FIND("[",E17))</f>
        <v>-1</v>
      </c>
      <c r="BF17" s="17">
        <f>IF(E17&lt;&gt;"",IF(AND(LEFT(E17,2)&lt;&gt;"--",LEFT(E17,1)&lt;&gt;"["),IF(LEFT(E17,2)="-2",2,1),0),0)</f>
        <v>0</v>
      </c>
      <c r="BG17" s="15">
        <f>IF(BC17&lt;0,BB17+D17+D18,0)</f>
        <v>0</v>
      </c>
      <c r="BH17" s="16">
        <f>IF(K18&lt;&gt;"",VLOOKUP(K18,TurnInfo,2,0),-1)</f>
        <v>-1</v>
      </c>
      <c r="BI17" s="16">
        <f>IF($AV17&gt;=1,-1*BD18+IF($AV17&gt;=2,BD$69+IF(AND(BH$68&gt;0,BH$68&lt;BH17),BI$69-BD$69,0),0),0)</f>
        <v>0</v>
      </c>
      <c r="BJ17" s="16">
        <f>IF(ISERR(FIND("[",J17)),-1,FIND("[",J17))</f>
        <v>-1</v>
      </c>
      <c r="BK17" s="17">
        <f>IF(J17&lt;&gt;"",IF(AND(LEFT(J17,2)&lt;&gt;"--",LEFT(J17,1)&lt;&gt;"["),IF(LEFT(J17,2)="-2",2,1),0),0)</f>
        <v>0</v>
      </c>
      <c r="BL17" s="15">
        <f>IF(BH17&lt;0,BG17+I17+I18,0)</f>
        <v>0</v>
      </c>
      <c r="BM17" s="16">
        <f>IF(P18&lt;&gt;"",VLOOKUP(P18,TurnInfo,2,0),-1)</f>
        <v>-1</v>
      </c>
      <c r="BN17" s="16">
        <f>IF($AV17&gt;=1,-1*BI18+IF($AV17&gt;=2,BI$69+IF(AND(BM$68&gt;0,BM$68&lt;BM17),BN$69-BI$69,0),0),0)</f>
        <v>0</v>
      </c>
      <c r="BO17" s="16">
        <f>IF(ISERR(FIND("[",O17)),-1,FIND("[",O17))</f>
        <v>-1</v>
      </c>
      <c r="BP17" s="17">
        <f>IF(O17&lt;&gt;"",IF(AND(LEFT(O17,2)&lt;&gt;"--",LEFT(O17,1)&lt;&gt;"["),IF(LEFT(O17,2)="-2",2,1),0),0)</f>
        <v>0</v>
      </c>
      <c r="BQ17" s="15">
        <f>IF(BM17&lt;0,BL17+N17+N18,0)</f>
        <v>0</v>
      </c>
      <c r="BR17" s="16">
        <f>IF(U18&lt;&gt;"",VLOOKUP(U18,TurnInfo,2,0),-1)</f>
        <v>-1</v>
      </c>
      <c r="BS17" s="16">
        <f>IF($AV17&gt;=1,-1*BN18+IF($AV17&gt;=2,BN$69+IF(AND(BR$68&gt;0,BR$68&lt;BR17),BS$69-BN$69,0),0),0)</f>
        <v>0</v>
      </c>
      <c r="BT17" s="16">
        <f>IF(ISERR(FIND("[",T17)),-1,FIND("[",T17))</f>
        <v>-1</v>
      </c>
      <c r="BU17" s="17">
        <f>IF(T17&lt;&gt;"",IF(AND(LEFT(T17,2)&lt;&gt;"--",LEFT(T17,1)&lt;&gt;"["),IF(LEFT(T17,2)="-2",2,1),0),0)</f>
        <v>0</v>
      </c>
      <c r="BV17" s="15">
        <f>IF(BR17&lt;0,BQ17+S17+S18,0)</f>
        <v>0</v>
      </c>
      <c r="BW17" s="16">
        <f>IF(Z18&lt;&gt;"",VLOOKUP(Z18,TurnInfo,2,0),-1)</f>
        <v>-1</v>
      </c>
      <c r="BX17" s="16">
        <f>IF($AV17&gt;=1,-1*BS18+IF($AV17&gt;=2,BS$69+IF(AND(BW$68&gt;0,BW$68&lt;BW17),BX$69-BS$69,0),0),0)</f>
        <v>0</v>
      </c>
      <c r="BY17" s="16">
        <f>IF(ISERR(FIND("[",Y17)),-1,FIND("[",Y17))</f>
        <v>-1</v>
      </c>
      <c r="BZ17" s="17">
        <f>IF(Y17&lt;&gt;"",IF(AND(LEFT(Y17,2)&lt;&gt;"--",LEFT(Y17,1)&lt;&gt;"["),IF(LEFT(Y17,2)="-2",2,1),0),0)</f>
        <v>0</v>
      </c>
      <c r="CA17" s="15">
        <f>IF(BW17&lt;0,BV17+X17+X18,0)</f>
        <v>0</v>
      </c>
      <c r="CB17" s="16">
        <f>IF(AE18&lt;&gt;"",VLOOKUP(AE18,TurnInfo,2,0),-1)</f>
        <v>-1</v>
      </c>
      <c r="CC17" s="16">
        <f>IF($AV17&gt;=1,-1*BX18+IF($AV17&gt;=2,BX$69+IF(AND(CB$68&gt;0,CB$68&lt;CB17),CC$69-BX$69,0),0),0)</f>
        <v>0</v>
      </c>
      <c r="CD17" s="16">
        <f>IF(ISERR(FIND("[",AD17)),-1,FIND("[",AD17))</f>
        <v>-1</v>
      </c>
      <c r="CE17" s="17">
        <f>IF(AD17&lt;&gt;"",IF(AND(LEFT(AD17,2)&lt;&gt;"--",LEFT(AD17,1)&lt;&gt;"["),IF(LEFT(AD17,2)="-2",2,1),0),0)</f>
        <v>0</v>
      </c>
      <c r="CF17" s="15">
        <f>IF(CB17&lt;0,CA17+AC17+AC18,0)</f>
        <v>0</v>
      </c>
      <c r="CG17" s="16">
        <f>IF(AJ18&lt;&gt;"",VLOOKUP(AJ18,TurnInfo,2,0),-1)</f>
        <v>-1</v>
      </c>
      <c r="CH17" s="16">
        <f>IF($AV17&gt;=1,-1*CC18+IF($AV17&gt;=2,CC$69+IF(AND(CG$68&gt;0,CG$68&lt;CG17),CH$69-CC$69,0),0),0)</f>
        <v>0</v>
      </c>
      <c r="CI17" s="16">
        <f>IF(ISERR(FIND("[",AI17)),-1,FIND("[",AI17))</f>
        <v>-1</v>
      </c>
      <c r="CJ17" s="17">
        <f>IF(AI17&lt;&gt;"",IF(AND(LEFT(AI17,2)&lt;&gt;"--",LEFT(AI17,1)&lt;&gt;"["),IF(LEFT(AI17,2)="-2",2,1),0),0)</f>
        <v>0</v>
      </c>
      <c r="CK17" s="15">
        <f>IF(CG17&lt;0,CF17+AH17+AH18,0)</f>
        <v>0</v>
      </c>
      <c r="CL17" s="16">
        <f>IF(AO18&lt;&gt;"",VLOOKUP(AO18,TurnInfo,2,0),-1)</f>
        <v>-1</v>
      </c>
      <c r="CM17" s="16">
        <f>IF($AV17&gt;=1,-1*CH18+IF($AV17&gt;=2,CH$69+IF(AND(CL$68&gt;0,CL$68&lt;CL17),CM$69-CH$69,0),0),0)</f>
        <v>0</v>
      </c>
      <c r="CN17" s="16">
        <f>IF(ISERR(FIND("[",AN17)),-1,FIND("[",AN17))</f>
        <v>-1</v>
      </c>
      <c r="CO17" s="17">
        <f>IF(AN17&lt;&gt;"",IF(AND(LEFT(AN17,2)&lt;&gt;"--",LEFT(AN17,1)&lt;&gt;"["),IF(LEFT(AN17,2)="-2",2,1),0),0)</f>
        <v>0</v>
      </c>
    </row>
    <row r="18" spans="2:93" ht="12.75" customHeight="1" x14ac:dyDescent="0.2">
      <c r="B18" s="137"/>
      <c r="C18" s="104"/>
      <c r="D18" s="23"/>
      <c r="E18" s="24">
        <f>IF(D17+BB17&gt;0,BD17,0)</f>
        <v>0</v>
      </c>
      <c r="F18" s="102"/>
      <c r="G18" s="102"/>
      <c r="H18" s="25"/>
      <c r="I18" s="23"/>
      <c r="J18" s="24">
        <f>IF(I17+BG17&gt;0,BI17,0)</f>
        <v>0</v>
      </c>
      <c r="K18" s="102"/>
      <c r="L18" s="102"/>
      <c r="M18" s="25"/>
      <c r="N18" s="23"/>
      <c r="O18" s="24">
        <f>IF(N17+BL17&gt;0,BN17,0)</f>
        <v>0</v>
      </c>
      <c r="P18" s="102"/>
      <c r="Q18" s="102"/>
      <c r="R18" s="25"/>
      <c r="S18" s="23"/>
      <c r="T18" s="24">
        <f>IF(S17+BQ17&gt;0,BS17,0)</f>
        <v>0</v>
      </c>
      <c r="U18" s="102"/>
      <c r="V18" s="102"/>
      <c r="W18" s="25"/>
      <c r="X18" s="23"/>
      <c r="Y18" s="24">
        <f>IF(X17+BV17&gt;0,BX17,0)</f>
        <v>0</v>
      </c>
      <c r="Z18" s="102"/>
      <c r="AA18" s="102"/>
      <c r="AB18" s="25"/>
      <c r="AC18" s="23"/>
      <c r="AD18" s="24">
        <f>IF(AC17+CA17&gt;0,CC17,0)</f>
        <v>0</v>
      </c>
      <c r="AE18" s="102"/>
      <c r="AF18" s="102"/>
      <c r="AG18" s="25"/>
      <c r="AH18" s="23"/>
      <c r="AI18" s="24">
        <f>IF(AH17+CF17&gt;0,CH17,0)</f>
        <v>0</v>
      </c>
      <c r="AJ18" s="102"/>
      <c r="AK18" s="102"/>
      <c r="AL18" s="25"/>
      <c r="AM18" s="23"/>
      <c r="AN18" s="24">
        <f>IF(AM17+CK17&gt;0,CM17,0)</f>
        <v>0</v>
      </c>
      <c r="AO18" s="102"/>
      <c r="AP18" s="102"/>
      <c r="AQ18" s="25"/>
      <c r="AR18" s="136"/>
      <c r="AS18" s="101"/>
      <c r="BB18" s="15">
        <f>D17+D18+BB17+AZ18</f>
        <v>0</v>
      </c>
      <c r="BC18" s="16">
        <f>IF(AND(BD$7&gt;0,BD$7&lt;BC17),1,0)+BD$8</f>
        <v>0</v>
      </c>
      <c r="BD18" s="16">
        <f>AY18+BF17</f>
        <v>0</v>
      </c>
      <c r="BE18" s="16">
        <f>IF(BC17&gt;0,IF(BE17&gt;0,VALUE(MID(E17,BE17+1,FIND("]",E17)-BE17-1)),0),AZ18)</f>
        <v>0</v>
      </c>
      <c r="BF18" s="17">
        <f>BA18+IF(D17&gt;0,1,0)</f>
        <v>0</v>
      </c>
      <c r="BG18" s="15">
        <f>I17+I18+BG17+BE18</f>
        <v>0</v>
      </c>
      <c r="BH18" s="16">
        <f>IF(AND(BI$7&gt;0,BI$7&lt;BH17),1,0)+BI$8</f>
        <v>0</v>
      </c>
      <c r="BI18" s="16">
        <f>BD18+BK17</f>
        <v>0</v>
      </c>
      <c r="BJ18" s="16">
        <f>IF(BH17&gt;0,IF(BJ17&gt;0,VALUE(MID(J17,BJ17+1,FIND("]",J17)-BJ17-1)),0),BE18)</f>
        <v>0</v>
      </c>
      <c r="BK18" s="17">
        <f>BF18+IF(I17&gt;0,1,0)</f>
        <v>0</v>
      </c>
      <c r="BL18" s="15">
        <f>N17+N18+BL17+BJ18</f>
        <v>0</v>
      </c>
      <c r="BM18" s="16">
        <f>IF(AND(BN$7&gt;0,BN$7&lt;BM17),1,0)+BN$8</f>
        <v>0</v>
      </c>
      <c r="BN18" s="16">
        <f>BI18+BP17</f>
        <v>0</v>
      </c>
      <c r="BO18" s="16">
        <f>IF(BM17&gt;0,IF(BO17&gt;0,VALUE(MID(O17,BO17+1,FIND("]",O17)-BO17-1)),0),BJ18)</f>
        <v>0</v>
      </c>
      <c r="BP18" s="17">
        <f>BK18+IF(N17&gt;0,1,0)</f>
        <v>0</v>
      </c>
      <c r="BQ18" s="15">
        <f>S17+S18+BQ17+BO18</f>
        <v>0</v>
      </c>
      <c r="BR18" s="16">
        <f>IF(AND(BS$7&gt;0,BS$7&lt;BR17),1,0)+BS$8</f>
        <v>0</v>
      </c>
      <c r="BS18" s="16">
        <f>BN18+BU17</f>
        <v>0</v>
      </c>
      <c r="BT18" s="16">
        <f>IF(BR17&gt;0,IF(BT17&gt;0,VALUE(MID(T17,BT17+1,FIND("]",T17)-BT17-1)),0),BO18)</f>
        <v>0</v>
      </c>
      <c r="BU18" s="17">
        <f>BP18+IF(S17&gt;0,1,0)</f>
        <v>0</v>
      </c>
      <c r="BV18" s="15">
        <f>X17+X18+BV17+BT18</f>
        <v>0</v>
      </c>
      <c r="BW18" s="16">
        <f>IF(AND(BX$7&gt;0,BX$7&lt;BW17),1,0)+BX$8</f>
        <v>0</v>
      </c>
      <c r="BX18" s="16">
        <f>BS18+BZ17</f>
        <v>0</v>
      </c>
      <c r="BY18" s="16">
        <f>IF(BW17&gt;0,IF(BY17&gt;0,VALUE(MID(Y17,BY17+1,FIND("]",Y17)-BY17-1)),0),BT18)</f>
        <v>0</v>
      </c>
      <c r="BZ18" s="17">
        <f>BU18+IF(X17&gt;0,1,0)</f>
        <v>0</v>
      </c>
      <c r="CA18" s="15">
        <f>AC17+AC18+CA17+BY18</f>
        <v>0</v>
      </c>
      <c r="CB18" s="16">
        <f>IF(AND(CC$7&gt;0,CC$7&lt;CB17),1,0)+CC$8</f>
        <v>0</v>
      </c>
      <c r="CC18" s="16">
        <f>BX18+CE17</f>
        <v>0</v>
      </c>
      <c r="CD18" s="16">
        <f>IF(CB17&gt;0,IF(CD17&gt;0,VALUE(MID(AD17,CD17+1,FIND("]",AD17)-CD17-1)),0),BY18)</f>
        <v>0</v>
      </c>
      <c r="CE18" s="17">
        <f>BZ18+IF(AC17&gt;0,1,0)</f>
        <v>0</v>
      </c>
      <c r="CF18" s="15">
        <f>AH17+AH18+CF17+CD18</f>
        <v>0</v>
      </c>
      <c r="CG18" s="16">
        <f>IF(AND(CH$7&gt;0,CH$7&lt;CG17),1,0)+CH$8</f>
        <v>0</v>
      </c>
      <c r="CH18" s="16">
        <f>CC18+CJ17</f>
        <v>0</v>
      </c>
      <c r="CI18" s="16">
        <f>IF(CG17&gt;0,IF(CI17&gt;0,VALUE(MID(AI17,CI17+1,FIND("]",AI17)-CI17-1)),0),CD18)</f>
        <v>0</v>
      </c>
      <c r="CJ18" s="17">
        <f>CE18+IF(AH17&gt;0,1,0)</f>
        <v>0</v>
      </c>
      <c r="CK18" s="15">
        <f>AM17+AM18+CK17+CI18</f>
        <v>0</v>
      </c>
      <c r="CL18" s="16">
        <f>IF(AND(CM$7&gt;0,CM$7&lt;CL17),1,0)+CM$8</f>
        <v>0</v>
      </c>
      <c r="CM18" s="16">
        <f>CH18+CO17</f>
        <v>0</v>
      </c>
      <c r="CN18" s="16">
        <f>IF(CL17&gt;0,IF(CN17&gt;0,VALUE(MID(AN17,CN17+1,FIND("]",AN17)-CN17-1)),0),CI18)</f>
        <v>0</v>
      </c>
      <c r="CO18" s="17">
        <f>CJ18+IF(AM17&gt;0,1,0)</f>
        <v>0</v>
      </c>
    </row>
    <row r="19" spans="2:93" ht="12.75" customHeight="1" x14ac:dyDescent="0.2">
      <c r="B19" s="96" t="s">
        <v>42</v>
      </c>
      <c r="C19" s="97" t="s">
        <v>43</v>
      </c>
      <c r="D19" s="98"/>
      <c r="E19" s="98"/>
      <c r="F19" s="98"/>
      <c r="G19" s="98"/>
      <c r="H19" s="98"/>
      <c r="I19" s="14"/>
      <c r="J19" s="93"/>
      <c r="K19" s="93"/>
      <c r="L19" s="93"/>
      <c r="M19" s="93"/>
      <c r="N19" s="14"/>
      <c r="O19" s="93"/>
      <c r="P19" s="93"/>
      <c r="Q19" s="93"/>
      <c r="R19" s="93"/>
      <c r="S19" s="14"/>
      <c r="T19" s="93"/>
      <c r="U19" s="93"/>
      <c r="V19" s="93"/>
      <c r="W19" s="93"/>
      <c r="X19" s="14"/>
      <c r="Y19" s="93"/>
      <c r="Z19" s="93"/>
      <c r="AA19" s="93"/>
      <c r="AB19" s="93"/>
      <c r="AC19" s="14"/>
      <c r="AD19" s="93"/>
      <c r="AE19" s="93"/>
      <c r="AF19" s="93"/>
      <c r="AG19" s="93"/>
      <c r="AH19" s="14"/>
      <c r="AI19" s="93"/>
      <c r="AJ19" s="93"/>
      <c r="AK19" s="93"/>
      <c r="AL19" s="93"/>
      <c r="AM19" s="14"/>
      <c r="AN19" s="93"/>
      <c r="AO19" s="93"/>
      <c r="AP19" s="93"/>
      <c r="AQ19" s="93"/>
      <c r="AR19" s="94"/>
      <c r="AS19" s="95"/>
    </row>
    <row r="20" spans="2:93" ht="12.75" customHeight="1" x14ac:dyDescent="0.2">
      <c r="B20" s="96"/>
      <c r="C20" s="97"/>
      <c r="D20" s="98"/>
      <c r="E20" s="98"/>
      <c r="F20" s="98"/>
      <c r="G20" s="98"/>
      <c r="H20" s="98"/>
      <c r="I20" s="19"/>
      <c r="J20" s="113"/>
      <c r="K20" s="113"/>
      <c r="L20" s="135"/>
      <c r="M20" s="135"/>
      <c r="N20" s="19"/>
      <c r="O20" s="113"/>
      <c r="P20" s="113"/>
      <c r="Q20" s="135"/>
      <c r="R20" s="135"/>
      <c r="S20" s="19"/>
      <c r="T20" s="113"/>
      <c r="U20" s="113"/>
      <c r="V20" s="135"/>
      <c r="W20" s="135"/>
      <c r="X20" s="19"/>
      <c r="Y20" s="113"/>
      <c r="Z20" s="113"/>
      <c r="AA20" s="135"/>
      <c r="AB20" s="135"/>
      <c r="AC20" s="19"/>
      <c r="AD20" s="113"/>
      <c r="AE20" s="113"/>
      <c r="AF20" s="135"/>
      <c r="AG20" s="135"/>
      <c r="AH20" s="19"/>
      <c r="AI20" s="113"/>
      <c r="AJ20" s="113"/>
      <c r="AK20" s="135"/>
      <c r="AL20" s="135"/>
      <c r="AM20" s="19"/>
      <c r="AN20" s="113"/>
      <c r="AO20" s="113"/>
      <c r="AP20" s="135"/>
      <c r="AQ20" s="135"/>
      <c r="AR20" s="94"/>
      <c r="AS20" s="95"/>
    </row>
    <row r="21" spans="2:93" ht="12.75" customHeight="1" x14ac:dyDescent="0.2">
      <c r="B21" s="90" t="s">
        <v>35</v>
      </c>
      <c r="C21" s="91" t="s">
        <v>43</v>
      </c>
      <c r="D21" s="92"/>
      <c r="E21" s="92"/>
      <c r="F21" s="92"/>
      <c r="G21" s="92"/>
      <c r="H21" s="92"/>
      <c r="I21" s="22"/>
      <c r="J21" s="81"/>
      <c r="K21" s="81"/>
      <c r="L21" s="81"/>
      <c r="M21" s="81"/>
      <c r="N21" s="22"/>
      <c r="O21" s="81"/>
      <c r="P21" s="81"/>
      <c r="Q21" s="81"/>
      <c r="R21" s="81"/>
      <c r="S21" s="22"/>
      <c r="T21" s="81"/>
      <c r="U21" s="81"/>
      <c r="V21" s="81"/>
      <c r="W21" s="81"/>
      <c r="X21" s="22"/>
      <c r="Y21" s="81"/>
      <c r="Z21" s="81"/>
      <c r="AA21" s="81"/>
      <c r="AB21" s="81"/>
      <c r="AC21" s="22"/>
      <c r="AD21" s="81"/>
      <c r="AE21" s="81"/>
      <c r="AF21" s="81"/>
      <c r="AG21" s="81"/>
      <c r="AH21" s="22"/>
      <c r="AI21" s="81"/>
      <c r="AJ21" s="81"/>
      <c r="AK21" s="81"/>
      <c r="AL21" s="81"/>
      <c r="AM21" s="22"/>
      <c r="AN21" s="81"/>
      <c r="AO21" s="81"/>
      <c r="AP21" s="81"/>
      <c r="AQ21" s="81"/>
      <c r="AR21" s="88"/>
      <c r="AS21" s="89"/>
    </row>
    <row r="22" spans="2:93" ht="12.75" customHeight="1" x14ac:dyDescent="0.2">
      <c r="B22" s="90"/>
      <c r="C22" s="91"/>
      <c r="D22" s="92"/>
      <c r="E22" s="92"/>
      <c r="F22" s="92"/>
      <c r="G22" s="92"/>
      <c r="H22" s="92"/>
      <c r="I22" s="19"/>
      <c r="J22" s="113"/>
      <c r="K22" s="113"/>
      <c r="L22" s="134"/>
      <c r="M22" s="134"/>
      <c r="N22" s="19"/>
      <c r="O22" s="113"/>
      <c r="P22" s="113"/>
      <c r="Q22" s="134"/>
      <c r="R22" s="134"/>
      <c r="S22" s="19"/>
      <c r="T22" s="113"/>
      <c r="U22" s="113"/>
      <c r="V22" s="134"/>
      <c r="W22" s="134"/>
      <c r="X22" s="19"/>
      <c r="Y22" s="113"/>
      <c r="Z22" s="113"/>
      <c r="AA22" s="134"/>
      <c r="AB22" s="134"/>
      <c r="AC22" s="19"/>
      <c r="AD22" s="113"/>
      <c r="AE22" s="113"/>
      <c r="AF22" s="134"/>
      <c r="AG22" s="134"/>
      <c r="AH22" s="19"/>
      <c r="AI22" s="113"/>
      <c r="AJ22" s="113"/>
      <c r="AK22" s="134"/>
      <c r="AL22" s="134"/>
      <c r="AM22" s="19"/>
      <c r="AN22" s="113"/>
      <c r="AO22" s="113"/>
      <c r="AP22" s="134"/>
      <c r="AQ22" s="134"/>
      <c r="AR22" s="88"/>
      <c r="AS22" s="89"/>
    </row>
    <row r="23" spans="2:93" ht="12.75" customHeight="1" x14ac:dyDescent="0.2">
      <c r="B23" s="90" t="s">
        <v>44</v>
      </c>
      <c r="C23" s="91" t="s">
        <v>45</v>
      </c>
      <c r="D23" s="92"/>
      <c r="E23" s="92"/>
      <c r="F23" s="92"/>
      <c r="G23" s="92"/>
      <c r="H23" s="92"/>
      <c r="I23" s="22"/>
      <c r="J23" s="81"/>
      <c r="K23" s="81"/>
      <c r="L23" s="81"/>
      <c r="M23" s="81"/>
      <c r="N23" s="22"/>
      <c r="O23" s="81"/>
      <c r="P23" s="81"/>
      <c r="Q23" s="81"/>
      <c r="R23" s="81"/>
      <c r="S23" s="22"/>
      <c r="T23" s="81"/>
      <c r="U23" s="81"/>
      <c r="V23" s="81"/>
      <c r="W23" s="81"/>
      <c r="X23" s="22"/>
      <c r="Y23" s="81"/>
      <c r="Z23" s="81"/>
      <c r="AA23" s="81"/>
      <c r="AB23" s="81"/>
      <c r="AC23" s="22"/>
      <c r="AD23" s="81"/>
      <c r="AE23" s="81"/>
      <c r="AF23" s="81"/>
      <c r="AG23" s="81"/>
      <c r="AH23" s="22"/>
      <c r="AI23" s="81"/>
      <c r="AJ23" s="81"/>
      <c r="AK23" s="81"/>
      <c r="AL23" s="81"/>
      <c r="AM23" s="22"/>
      <c r="AN23" s="81"/>
      <c r="AO23" s="81"/>
      <c r="AP23" s="81"/>
      <c r="AQ23" s="81"/>
      <c r="AR23" s="88"/>
      <c r="AS23" s="89"/>
    </row>
    <row r="24" spans="2:93" ht="12.75" customHeight="1" x14ac:dyDescent="0.2">
      <c r="B24" s="90"/>
      <c r="C24" s="91"/>
      <c r="D24" s="92"/>
      <c r="E24" s="92"/>
      <c r="F24" s="92"/>
      <c r="G24" s="92"/>
      <c r="H24" s="92"/>
      <c r="I24" s="19"/>
      <c r="J24" s="113"/>
      <c r="K24" s="113"/>
      <c r="L24" s="139"/>
      <c r="M24" s="139"/>
      <c r="N24" s="19"/>
      <c r="O24" s="113"/>
      <c r="P24" s="113"/>
      <c r="Q24" s="139"/>
      <c r="R24" s="139"/>
      <c r="S24" s="19"/>
      <c r="T24" s="113"/>
      <c r="U24" s="113"/>
      <c r="V24" s="139"/>
      <c r="W24" s="139"/>
      <c r="X24" s="19"/>
      <c r="Y24" s="113"/>
      <c r="Z24" s="113"/>
      <c r="AA24" s="139"/>
      <c r="AB24" s="139"/>
      <c r="AC24" s="19"/>
      <c r="AD24" s="113"/>
      <c r="AE24" s="113"/>
      <c r="AF24" s="139"/>
      <c r="AG24" s="139"/>
      <c r="AH24" s="19"/>
      <c r="AI24" s="113"/>
      <c r="AJ24" s="113"/>
      <c r="AK24" s="139"/>
      <c r="AL24" s="139"/>
      <c r="AM24" s="19"/>
      <c r="AN24" s="113"/>
      <c r="AO24" s="113"/>
      <c r="AP24" s="139"/>
      <c r="AQ24" s="139"/>
      <c r="AR24" s="88"/>
      <c r="AS24" s="89"/>
    </row>
    <row r="25" spans="2:93" ht="12.75" customHeight="1" x14ac:dyDescent="0.2">
      <c r="B25" s="85" t="s">
        <v>46</v>
      </c>
      <c r="C25" s="86" t="s">
        <v>47</v>
      </c>
      <c r="D25" s="87"/>
      <c r="E25" s="87"/>
      <c r="F25" s="87"/>
      <c r="G25" s="87"/>
      <c r="H25" s="87"/>
      <c r="I25" s="22"/>
      <c r="J25" s="141"/>
      <c r="K25" s="141"/>
      <c r="L25" s="141"/>
      <c r="M25" s="141"/>
      <c r="N25" s="22"/>
      <c r="O25" s="141"/>
      <c r="P25" s="141"/>
      <c r="Q25" s="141"/>
      <c r="R25" s="141"/>
      <c r="S25" s="22"/>
      <c r="T25" s="141"/>
      <c r="U25" s="141"/>
      <c r="V25" s="141"/>
      <c r="W25" s="141"/>
      <c r="X25" s="22"/>
      <c r="Y25" s="141"/>
      <c r="Z25" s="141"/>
      <c r="AA25" s="141"/>
      <c r="AB25" s="141"/>
      <c r="AC25" s="22"/>
      <c r="AD25" s="141"/>
      <c r="AE25" s="141"/>
      <c r="AF25" s="141"/>
      <c r="AG25" s="141"/>
      <c r="AH25" s="22"/>
      <c r="AI25" s="141"/>
      <c r="AJ25" s="141"/>
      <c r="AK25" s="141"/>
      <c r="AL25" s="141"/>
      <c r="AM25" s="22"/>
      <c r="AN25" s="141"/>
      <c r="AO25" s="141"/>
      <c r="AP25" s="141"/>
      <c r="AQ25" s="141"/>
      <c r="AR25" s="82"/>
      <c r="AS25" s="83"/>
    </row>
    <row r="26" spans="2:93" ht="12.75" customHeight="1" x14ac:dyDescent="0.2">
      <c r="B26" s="85"/>
      <c r="C26" s="86"/>
      <c r="D26" s="87"/>
      <c r="E26" s="87"/>
      <c r="F26" s="87"/>
      <c r="G26" s="87"/>
      <c r="H26" s="87"/>
      <c r="I26" s="19"/>
      <c r="J26" s="116"/>
      <c r="K26" s="116"/>
      <c r="L26" s="116"/>
      <c r="M26" s="116"/>
      <c r="N26" s="19"/>
      <c r="O26" s="116"/>
      <c r="P26" s="116"/>
      <c r="Q26" s="116"/>
      <c r="R26" s="116"/>
      <c r="S26" s="19"/>
      <c r="T26" s="116"/>
      <c r="U26" s="116"/>
      <c r="V26" s="116"/>
      <c r="W26" s="116"/>
      <c r="X26" s="19"/>
      <c r="Y26" s="116"/>
      <c r="Z26" s="116"/>
      <c r="AA26" s="116"/>
      <c r="AB26" s="116"/>
      <c r="AC26" s="19"/>
      <c r="AD26" s="116"/>
      <c r="AE26" s="116"/>
      <c r="AF26" s="116"/>
      <c r="AG26" s="116"/>
      <c r="AH26" s="19"/>
      <c r="AI26" s="116"/>
      <c r="AJ26" s="116"/>
      <c r="AK26" s="116"/>
      <c r="AL26" s="116"/>
      <c r="AM26" s="19"/>
      <c r="AN26" s="116"/>
      <c r="AO26" s="116"/>
      <c r="AP26" s="116"/>
      <c r="AQ26" s="116"/>
      <c r="AR26" s="82"/>
      <c r="AS26" s="83"/>
    </row>
    <row r="27" spans="2:93" ht="12.75" customHeight="1" x14ac:dyDescent="0.2">
      <c r="B27" s="79" t="s">
        <v>48</v>
      </c>
      <c r="C27" s="79"/>
      <c r="D27" s="80">
        <f>SUM(D7:D26)</f>
        <v>0</v>
      </c>
      <c r="E27" s="80"/>
      <c r="F27" s="80"/>
      <c r="G27" s="80"/>
      <c r="H27" s="80"/>
      <c r="I27" s="80">
        <f>SUM(I7:I26)</f>
        <v>0</v>
      </c>
      <c r="J27" s="80"/>
      <c r="K27" s="80"/>
      <c r="L27" s="80"/>
      <c r="M27" s="80"/>
      <c r="N27" s="80">
        <f>SUM(N7:N26)</f>
        <v>0</v>
      </c>
      <c r="O27" s="80"/>
      <c r="P27" s="80"/>
      <c r="Q27" s="80"/>
      <c r="R27" s="80"/>
      <c r="S27" s="80">
        <f>SUM(S7:S26)</f>
        <v>0</v>
      </c>
      <c r="T27" s="80"/>
      <c r="U27" s="80"/>
      <c r="V27" s="80"/>
      <c r="W27" s="80"/>
      <c r="X27" s="80">
        <f>SUM(X7:X26)</f>
        <v>0</v>
      </c>
      <c r="Y27" s="80"/>
      <c r="Z27" s="80"/>
      <c r="AA27" s="80"/>
      <c r="AB27" s="80"/>
      <c r="AC27" s="80">
        <f>SUM(AC7:AC26)</f>
        <v>0</v>
      </c>
      <c r="AD27" s="80"/>
      <c r="AE27" s="80"/>
      <c r="AF27" s="80"/>
      <c r="AG27" s="80"/>
      <c r="AH27" s="80">
        <f>SUM(AH7:AH26)</f>
        <v>0</v>
      </c>
      <c r="AI27" s="80"/>
      <c r="AJ27" s="80"/>
      <c r="AK27" s="80"/>
      <c r="AL27" s="80"/>
      <c r="AM27" s="80">
        <f>SUM(AM7:AM26)</f>
        <v>0</v>
      </c>
      <c r="AN27" s="80"/>
      <c r="AO27" s="80"/>
      <c r="AP27" s="80"/>
      <c r="AQ27" s="80"/>
      <c r="AR27" s="27"/>
      <c r="AS27" s="28"/>
      <c r="BB27" s="15">
        <f>IF(OR(D27&gt;ROUND((D$4+0.9)/2,0),SUMIF($B7:$B26,"",D7:D26)&lt;&gt;0),1,0)</f>
        <v>0</v>
      </c>
      <c r="BC27" s="16"/>
      <c r="BD27" s="16"/>
      <c r="BE27" s="16"/>
      <c r="BF27" s="17"/>
      <c r="BG27" s="15">
        <f>IF(OR(I27&gt;ROUND((I$4+0.9)/2,0),SUMIF($B7:$B26,"",I7:I26)&lt;&gt;0),1,0)</f>
        <v>0</v>
      </c>
      <c r="BH27" s="16"/>
      <c r="BI27" s="16"/>
      <c r="BJ27" s="16"/>
      <c r="BK27" s="17"/>
      <c r="BL27" s="15">
        <f>IF(OR(N27&gt;ROUND((N$4+0.9)/2,0),SUMIF($B7:$B26,"",N7:N26)&lt;&gt;0),1,0)</f>
        <v>0</v>
      </c>
      <c r="BM27" s="16"/>
      <c r="BN27" s="16"/>
      <c r="BO27" s="16"/>
      <c r="BP27" s="17"/>
      <c r="BQ27" s="15">
        <f>IF(OR(S27&gt;ROUND((S$4+0.9)/2,0),SUMIF($B7:$B26,"",S7:S26)&lt;&gt;0),1,0)</f>
        <v>0</v>
      </c>
      <c r="BR27" s="16"/>
      <c r="BS27" s="16"/>
      <c r="BT27" s="16"/>
      <c r="BU27" s="17"/>
      <c r="BV27" s="15">
        <f>IF(OR(X27&gt;ROUND((X$4+0.9)/2,0),SUMIF($B7:$B26,"",X7:X26)&lt;&gt;0),1,0)</f>
        <v>0</v>
      </c>
      <c r="BW27" s="16"/>
      <c r="BX27" s="16"/>
      <c r="BY27" s="16"/>
      <c r="BZ27" s="17"/>
      <c r="CA27" s="15">
        <f>IF(OR(AC27&gt;ROUND((AC$4+0.9)/2,0),SUMIF($B7:$B26,"",AC7:AC26)&lt;&gt;0),1,0)</f>
        <v>0</v>
      </c>
      <c r="CB27" s="16"/>
      <c r="CC27" s="16"/>
      <c r="CD27" s="16"/>
      <c r="CE27" s="17"/>
      <c r="CF27" s="15">
        <f>IF(OR(AH27&gt;ROUND((AH$4+0.9)/2,0),SUMIF($B7:$B26,"",AH7:AH26)&lt;&gt;0),1,0)</f>
        <v>0</v>
      </c>
      <c r="CG27" s="16"/>
      <c r="CH27" s="16"/>
      <c r="CI27" s="16"/>
      <c r="CJ27" s="17"/>
      <c r="CK27" s="15">
        <f>IF(OR(AM27&gt;ROUND((AM$4+0.9)/2,0),SUMIF($B7:$B26,"",AM7:AM26)&lt;&gt;0),1,0)</f>
        <v>0</v>
      </c>
      <c r="CL27" s="16"/>
      <c r="CM27" s="16"/>
      <c r="CN27" s="16"/>
      <c r="CO27" s="17"/>
    </row>
    <row r="28" spans="2:93" ht="12.75" customHeight="1" x14ac:dyDescent="0.2">
      <c r="B28" s="114" t="s">
        <v>49</v>
      </c>
      <c r="C28" s="115"/>
      <c r="D28" s="14"/>
      <c r="E28" s="111" t="str">
        <f>IF(AND(D28+BB28&gt;0,H29&gt;0),VLOOKUP(BB29+BC29+E29+H29,NavalResultsInfo,VLOOKUP($B28,NavalResultsProjectInfo,2,0)),"")</f>
        <v/>
      </c>
      <c r="F28" s="111"/>
      <c r="G28" s="111"/>
      <c r="H28" s="111"/>
      <c r="I28" s="14"/>
      <c r="J28" s="111" t="str">
        <f>IF(AND(I28+BG28&gt;0,M29&gt;0),VLOOKUP(BG29+BH29+J29+M29,NavalResultsInfo,VLOOKUP($B28,NavalResultsProjectInfo,2,0)),"")</f>
        <v/>
      </c>
      <c r="K28" s="111"/>
      <c r="L28" s="111"/>
      <c r="M28" s="111"/>
      <c r="N28" s="14"/>
      <c r="O28" s="111" t="str">
        <f>IF(AND(N28+BL28&gt;0,R29&gt;0),VLOOKUP(BL29+BM29+O29+R29,NavalResultsInfo,VLOOKUP($B28,NavalResultsProjectInfo,2,0)),"")</f>
        <v/>
      </c>
      <c r="P28" s="111"/>
      <c r="Q28" s="111"/>
      <c r="R28" s="111"/>
      <c r="S28" s="14"/>
      <c r="T28" s="111" t="str">
        <f>IF(AND(S28+BQ28&gt;0,W29&gt;0),VLOOKUP(BQ29+BR29+T29+W29,NavalResultsInfo,VLOOKUP($B28,NavalResultsProjectInfo,2,0)),"")</f>
        <v/>
      </c>
      <c r="U28" s="111"/>
      <c r="V28" s="111"/>
      <c r="W28" s="111"/>
      <c r="X28" s="14"/>
      <c r="Y28" s="111" t="str">
        <f>IF(AND(X28+BV28&gt;0,AB29&gt;0),VLOOKUP(BV29+BW29+Y29+AB29,NavalResultsInfo,VLOOKUP($B28,NavalResultsProjectInfo,2,0)),"")</f>
        <v/>
      </c>
      <c r="Z28" s="111"/>
      <c r="AA28" s="111"/>
      <c r="AB28" s="111"/>
      <c r="AC28" s="14"/>
      <c r="AD28" s="111" t="str">
        <f>IF(AND(AC28+CA28&gt;0,AG29&gt;0),VLOOKUP(CA29+CB29+AD29+AG29,NavalResultsInfo,VLOOKUP($B28,NavalResultsProjectInfo,2,0)),"")</f>
        <v/>
      </c>
      <c r="AE28" s="111"/>
      <c r="AF28" s="111"/>
      <c r="AG28" s="111"/>
      <c r="AH28" s="14"/>
      <c r="AI28" s="111" t="str">
        <f>IF(AND(AH28+CF28&gt;0,AL29&gt;0),VLOOKUP(CF29+CG29+AI29+AL29,NavalResultsInfo,VLOOKUP($B28,NavalResultsProjectInfo,2,0)),"")</f>
        <v/>
      </c>
      <c r="AJ28" s="111"/>
      <c r="AK28" s="111"/>
      <c r="AL28" s="111"/>
      <c r="AM28" s="14"/>
      <c r="AN28" s="111" t="str">
        <f>IF(AND(AM28+CK28&gt;0,AQ29&gt;0),VLOOKUP(CK29+CL29+AN29+AQ29,NavalResultsInfo,VLOOKUP($B28,NavalResultsProjectInfo,2,0)),"")</f>
        <v/>
      </c>
      <c r="AO28" s="111"/>
      <c r="AP28" s="111"/>
      <c r="AQ28" s="111"/>
      <c r="AR28" s="94" t="s">
        <v>12</v>
      </c>
      <c r="AS28" s="112"/>
      <c r="BB28" s="15">
        <f>IF(AX28&lt;0,AW29,0)</f>
        <v>0</v>
      </c>
      <c r="BC28" s="16">
        <f>IF(F29&lt;&gt;"",VLOOKUP(F29,TurnInfo,2,0),-1)</f>
        <v>-1</v>
      </c>
      <c r="BD28" s="16">
        <f>IF(AND(UPPER(LEFT(E28,1))="B",F29&lt;&gt;""),VLOOKUP(F29,TurnInfo,2,0),-1)</f>
        <v>-1</v>
      </c>
      <c r="BE28" s="16">
        <f>IF(ISERR(FIND("[",E28)),-1,FIND("[",E28))</f>
        <v>-1</v>
      </c>
      <c r="BF28" s="17">
        <f>IF(E28&lt;&gt;"",IF(AND(LEFT(E28,2)&lt;&gt;"--",LEFT(E28,1)&lt;&gt;"["),IF(LEFT(E28,2)="-2",2,1),0),0)</f>
        <v>0</v>
      </c>
      <c r="BG28" s="15">
        <f>IF(BC28&lt;0,BB28+D28+D29,0)</f>
        <v>0</v>
      </c>
      <c r="BH28" s="16">
        <f>IF(K29&lt;&gt;"",VLOOKUP(K29,TurnInfo,2,0),-1)</f>
        <v>-1</v>
      </c>
      <c r="BI28" s="16">
        <f>IF(AND(UPPER(LEFT(J28,1))="B",K29&lt;&gt;""),VLOOKUP(K29,TurnInfo,2,0),-1)</f>
        <v>-1</v>
      </c>
      <c r="BJ28" s="16">
        <f>IF(ISERR(FIND("[",J28)),-1,FIND("[",J28))</f>
        <v>-1</v>
      </c>
      <c r="BK28" s="17">
        <f>IF(J28&lt;&gt;"",IF(AND(LEFT(J28,2)&lt;&gt;"--",LEFT(J28,1)&lt;&gt;"["),IF(LEFT(J28,2)="-2",2,1),0),0)</f>
        <v>0</v>
      </c>
      <c r="BL28" s="15">
        <f>IF(BH28&lt;0,BG28+I28+I29,0)</f>
        <v>0</v>
      </c>
      <c r="BM28" s="16">
        <f>IF(P29&lt;&gt;"",VLOOKUP(P29,TurnInfo,2,0),-1)</f>
        <v>-1</v>
      </c>
      <c r="BN28" s="16">
        <f>IF(AND(UPPER(LEFT(O28,1))="B",P29&lt;&gt;""),VLOOKUP(P29,TurnInfo,2,0),-1)</f>
        <v>-1</v>
      </c>
      <c r="BO28" s="16">
        <f>IF(ISERR(FIND("[",O28)),-1,FIND("[",O28))</f>
        <v>-1</v>
      </c>
      <c r="BP28" s="17">
        <f>IF(O28&lt;&gt;"",IF(AND(LEFT(O28,2)&lt;&gt;"--",LEFT(O28,1)&lt;&gt;"["),IF(LEFT(O28,2)="-2",2,1),0),0)</f>
        <v>0</v>
      </c>
      <c r="BQ28" s="15">
        <f>IF(BM28&lt;0,BL28+N28+N29,0)</f>
        <v>0</v>
      </c>
      <c r="BR28" s="16">
        <f>IF(U29&lt;&gt;"",VLOOKUP(U29,TurnInfo,2,0),-1)</f>
        <v>-1</v>
      </c>
      <c r="BS28" s="16">
        <f>IF(AND(UPPER(LEFT(T28,1))="B",U29&lt;&gt;""),VLOOKUP(U29,TurnInfo,2,0),-1)</f>
        <v>-1</v>
      </c>
      <c r="BT28" s="16">
        <f>IF(ISERR(FIND("[",T28)),-1,FIND("[",T28))</f>
        <v>-1</v>
      </c>
      <c r="BU28" s="17">
        <f>IF(T28&lt;&gt;"",IF(AND(LEFT(T28,2)&lt;&gt;"--",LEFT(T28,1)&lt;&gt;"["),IF(LEFT(T28,2)="-2",2,1),0),0)</f>
        <v>0</v>
      </c>
      <c r="BV28" s="15">
        <f>IF(BR28&lt;0,BQ28+S28+S29,0)</f>
        <v>0</v>
      </c>
      <c r="BW28" s="16">
        <f>IF(Z29&lt;&gt;"",VLOOKUP(Z29,TurnInfo,2,0),-1)</f>
        <v>-1</v>
      </c>
      <c r="BX28" s="16">
        <f>IF(AND(UPPER(LEFT(Y28,1))="B",Z29&lt;&gt;""),VLOOKUP(Z29,TurnInfo,2,0),-1)</f>
        <v>-1</v>
      </c>
      <c r="BY28" s="16">
        <f>IF(ISERR(FIND("[",Y28)),-1,FIND("[",Y28))</f>
        <v>-1</v>
      </c>
      <c r="BZ28" s="17">
        <f>IF(Y28&lt;&gt;"",IF(AND(LEFT(Y28,2)&lt;&gt;"--",LEFT(Y28,1)&lt;&gt;"["),IF(LEFT(Y28,2)="-2",2,1),0),0)</f>
        <v>0</v>
      </c>
      <c r="CA28" s="15">
        <f>IF(BW28&lt;0,BV28+X28+X29,0)</f>
        <v>0</v>
      </c>
      <c r="CB28" s="16">
        <f>IF(AE29&lt;&gt;"",VLOOKUP(AE29,TurnInfo,2,0),-1)</f>
        <v>-1</v>
      </c>
      <c r="CC28" s="16">
        <f>IF(AND(UPPER(LEFT(AD28,1))="B",AE29&lt;&gt;""),VLOOKUP(AE29,TurnInfo,2,0),-1)</f>
        <v>-1</v>
      </c>
      <c r="CD28" s="16">
        <f>IF(ISERR(FIND("[",AD28)),-1,FIND("[",AD28))</f>
        <v>-1</v>
      </c>
      <c r="CE28" s="17">
        <f>IF(AD28&lt;&gt;"",IF(AND(LEFT(AD28,2)&lt;&gt;"--",LEFT(AD28,1)&lt;&gt;"["),IF(LEFT(AD28,2)="-2",2,1),0),0)</f>
        <v>0</v>
      </c>
      <c r="CF28" s="15">
        <f>IF(CB28&lt;0,CA28+AC28+AC29,0)</f>
        <v>0</v>
      </c>
      <c r="CG28" s="16">
        <f>IF(AJ29&lt;&gt;"",VLOOKUP(AJ29,TurnInfo,2,0),-1)</f>
        <v>-1</v>
      </c>
      <c r="CH28" s="16">
        <f>IF(AND(UPPER(LEFT(AI28,1))="B",AJ29&lt;&gt;""),VLOOKUP(AJ29,TurnInfo,2,0),-1)</f>
        <v>-1</v>
      </c>
      <c r="CI28" s="16">
        <f>IF(ISERR(FIND("[",AI28)),-1,FIND("[",AI28))</f>
        <v>-1</v>
      </c>
      <c r="CJ28" s="17">
        <f>IF(AI28&lt;&gt;"",IF(AND(LEFT(AI28,2)&lt;&gt;"--",LEFT(AI28,1)&lt;&gt;"["),IF(LEFT(AI28,2)="-2",2,1),0),0)</f>
        <v>0</v>
      </c>
      <c r="CK28" s="15">
        <f>IF(CG28&lt;0,CF28+AH28+AH29,0)</f>
        <v>0</v>
      </c>
      <c r="CL28" s="16">
        <f>IF(AO29&lt;&gt;"",VLOOKUP(AO29,TurnInfo,2,0),-1)</f>
        <v>-1</v>
      </c>
      <c r="CM28" s="16">
        <f>IF(AND(UPPER(LEFT(AN28,1))="B",AO29&lt;&gt;""),VLOOKUP(AO29,TurnInfo,2,0),-1)</f>
        <v>-1</v>
      </c>
      <c r="CN28" s="16">
        <f>IF(ISERR(FIND("[",AN28)),-1,FIND("[",AN28))</f>
        <v>-1</v>
      </c>
      <c r="CO28" s="17">
        <f>IF(AN28&lt;&gt;"",IF(AND(LEFT(AN28,2)&lt;&gt;"--",LEFT(AN28,1)&lt;&gt;"["),IF(LEFT(AN28,2)="-2",2,1),0),0)</f>
        <v>0</v>
      </c>
    </row>
    <row r="29" spans="2:93" ht="12.75" customHeight="1" x14ac:dyDescent="0.2">
      <c r="B29" s="114"/>
      <c r="C29" s="115"/>
      <c r="D29" s="19"/>
      <c r="E29" s="20"/>
      <c r="F29" s="113"/>
      <c r="G29" s="113"/>
      <c r="H29" s="21"/>
      <c r="I29" s="19"/>
      <c r="J29" s="20"/>
      <c r="K29" s="113"/>
      <c r="L29" s="113"/>
      <c r="M29" s="21"/>
      <c r="N29" s="19"/>
      <c r="O29" s="20"/>
      <c r="P29" s="113"/>
      <c r="Q29" s="113"/>
      <c r="R29" s="21"/>
      <c r="S29" s="19"/>
      <c r="T29" s="20"/>
      <c r="U29" s="113"/>
      <c r="V29" s="113"/>
      <c r="W29" s="21"/>
      <c r="X29" s="19"/>
      <c r="Y29" s="20"/>
      <c r="Z29" s="113"/>
      <c r="AA29" s="113"/>
      <c r="AB29" s="21"/>
      <c r="AC29" s="19"/>
      <c r="AD29" s="20"/>
      <c r="AE29" s="113"/>
      <c r="AF29" s="113"/>
      <c r="AG29" s="21"/>
      <c r="AH29" s="19"/>
      <c r="AI29" s="20"/>
      <c r="AJ29" s="113"/>
      <c r="AK29" s="113"/>
      <c r="AL29" s="21"/>
      <c r="AM29" s="19"/>
      <c r="AN29" s="20"/>
      <c r="AO29" s="113"/>
      <c r="AP29" s="113"/>
      <c r="AQ29" s="21"/>
      <c r="AR29" s="94"/>
      <c r="AS29" s="112"/>
      <c r="BB29" s="15">
        <f>D28+D29+BB28+AZ29</f>
        <v>0</v>
      </c>
      <c r="BC29" s="16"/>
      <c r="BD29" s="16">
        <f>IF(AY28&gt;0,1,0)+AY29</f>
        <v>0</v>
      </c>
      <c r="BE29" s="16">
        <f>IF(BC28&gt;0,IF(BE28&gt;0,VALUE(MID(E28,BE28+1,FIND("]",E28)-BE28-1)),0),AZ29)</f>
        <v>0</v>
      </c>
      <c r="BF29" s="17">
        <f>BA29+IF(D28&gt;0,1,0)</f>
        <v>0</v>
      </c>
      <c r="BG29" s="15">
        <f>I28+I29+BG28+BE29</f>
        <v>0</v>
      </c>
      <c r="BH29" s="16"/>
      <c r="BI29" s="16">
        <f>IF(BD28&gt;0,1,0)+BD29</f>
        <v>0</v>
      </c>
      <c r="BJ29" s="16">
        <f>IF(BH28&gt;0,IF(BJ28&gt;0,VALUE(MID(J28,BJ28+1,FIND("]",J28)-BJ28-1)),0),BE29)</f>
        <v>0</v>
      </c>
      <c r="BK29" s="17">
        <f>BF29+IF(I28&gt;0,1,0)</f>
        <v>0</v>
      </c>
      <c r="BL29" s="15">
        <f>N28+N29+BL28+BJ29</f>
        <v>0</v>
      </c>
      <c r="BM29" s="16"/>
      <c r="BN29" s="16">
        <f>IF(BI28&gt;0,1,0)+BI29</f>
        <v>0</v>
      </c>
      <c r="BO29" s="16">
        <f>IF(BM28&gt;0,IF(BO28&gt;0,VALUE(MID(O28,BO28+1,FIND("]",O28)-BO28-1)),0),BJ29)</f>
        <v>0</v>
      </c>
      <c r="BP29" s="17">
        <f>BK29+IF(N28&gt;0,1,0)</f>
        <v>0</v>
      </c>
      <c r="BQ29" s="15">
        <f>S28+S29+BQ28+BO29</f>
        <v>0</v>
      </c>
      <c r="BR29" s="16"/>
      <c r="BS29" s="16">
        <f>IF(BN28&gt;0,1,0)+BN29</f>
        <v>0</v>
      </c>
      <c r="BT29" s="16">
        <f>IF(BR28&gt;0,IF(BT28&gt;0,VALUE(MID(T28,BT28+1,FIND("]",T28)-BT28-1)),0),BO29)</f>
        <v>0</v>
      </c>
      <c r="BU29" s="17">
        <f>BP29+IF(S28&gt;0,1,0)</f>
        <v>0</v>
      </c>
      <c r="BV29" s="15">
        <f>X28+X29+BV28+BT29</f>
        <v>0</v>
      </c>
      <c r="BW29" s="16"/>
      <c r="BX29" s="16">
        <f>IF(BS28&gt;0,1,0)+BS29</f>
        <v>0</v>
      </c>
      <c r="BY29" s="16">
        <f>IF(BW28&gt;0,IF(BY28&gt;0,VALUE(MID(Y28,BY28+1,FIND("]",Y28)-BY28-1)),0),BT29)</f>
        <v>0</v>
      </c>
      <c r="BZ29" s="17">
        <f>BU29+IF(X28&gt;0,1,0)</f>
        <v>0</v>
      </c>
      <c r="CA29" s="15">
        <f>AC28+AC29+CA28+BY29</f>
        <v>0</v>
      </c>
      <c r="CB29" s="16"/>
      <c r="CC29" s="16">
        <f>IF(BX28&gt;0,1,0)+BX29</f>
        <v>0</v>
      </c>
      <c r="CD29" s="16">
        <f>IF(CB28&gt;0,IF(CD28&gt;0,VALUE(MID(AD28,CD28+1,FIND("]",AD28)-CD28-1)),0),BY29)</f>
        <v>0</v>
      </c>
      <c r="CE29" s="17">
        <f>BZ29+IF(AC28&gt;0,1,0)</f>
        <v>0</v>
      </c>
      <c r="CF29" s="15">
        <f>AH28+AH29+CF28+CD29</f>
        <v>0</v>
      </c>
      <c r="CG29" s="16"/>
      <c r="CH29" s="16">
        <f>IF(CC28&gt;0,1,0)+CC29</f>
        <v>0</v>
      </c>
      <c r="CI29" s="16">
        <f>IF(CG28&gt;0,IF(CI28&gt;0,VALUE(MID(AI28,CI28+1,FIND("]",AI28)-CI28-1)),0),CD29)</f>
        <v>0</v>
      </c>
      <c r="CJ29" s="17">
        <f>CE29+IF(AH28&gt;0,1,0)</f>
        <v>0</v>
      </c>
      <c r="CK29" s="15">
        <f>AM28+AM29+CK28+CI29</f>
        <v>0</v>
      </c>
      <c r="CL29" s="16"/>
      <c r="CM29" s="16">
        <f>IF(CH28&gt;0,1,0)+CH29</f>
        <v>0</v>
      </c>
      <c r="CN29" s="16">
        <f>IF(CL28&gt;0,IF(CN28&gt;0,VALUE(MID(AN28,CN28+1,FIND("]",AN28)-CN28-1)),0),CI29)</f>
        <v>0</v>
      </c>
      <c r="CO29" s="17">
        <f>CJ29+IF(AM28&gt;0,1,0)</f>
        <v>0</v>
      </c>
    </row>
    <row r="30" spans="2:93" ht="12.75" customHeight="1" x14ac:dyDescent="0.2">
      <c r="B30" s="90" t="s">
        <v>24</v>
      </c>
      <c r="C30" s="108"/>
      <c r="D30" s="22"/>
      <c r="E30" s="99" t="str">
        <f>IF(AND(D30+BB30&gt;0,H31&gt;0),INDEX(NavalResultsInfo,BB31+BC31+E31+H31,VLOOKUP($B30,NavalResultsProjectInfo,2,0)),"")</f>
        <v/>
      </c>
      <c r="F30" s="99"/>
      <c r="G30" s="99"/>
      <c r="H30" s="99"/>
      <c r="I30" s="22"/>
      <c r="J30" s="99" t="str">
        <f>IF(AND(I30+BG30&gt;0,M31&gt;0),INDEX(NavalResultsInfo,BG31+BH31+J31+M31,VLOOKUP($B30,NavalResultsProjectInfo,2,0)),"")</f>
        <v/>
      </c>
      <c r="K30" s="99"/>
      <c r="L30" s="99"/>
      <c r="M30" s="99"/>
      <c r="N30" s="22"/>
      <c r="O30" s="99" t="str">
        <f>IF(AND(N30+BL30&gt;0,R31&gt;0),INDEX(NavalResultsInfo,BL31+BM31+O31+R31,VLOOKUP($B30,NavalResultsProjectInfo,2,0)),"")</f>
        <v/>
      </c>
      <c r="P30" s="99"/>
      <c r="Q30" s="99"/>
      <c r="R30" s="99"/>
      <c r="S30" s="22"/>
      <c r="T30" s="99" t="str">
        <f>IF(AND(S30+BQ30&gt;0,W31&gt;0),INDEX(NavalResultsInfo,BQ31+BR31+T31+W31,VLOOKUP($B30,NavalResultsProjectInfo,2,0)),"")</f>
        <v/>
      </c>
      <c r="U30" s="99"/>
      <c r="V30" s="99"/>
      <c r="W30" s="99"/>
      <c r="X30" s="22"/>
      <c r="Y30" s="99" t="str">
        <f>IF(AND(X30+BV30&gt;0,AB31&gt;0),INDEX(NavalResultsInfo,BV31+BW31+Y31+AB31,VLOOKUP($B30,NavalResultsProjectInfo,2,0)),"")</f>
        <v/>
      </c>
      <c r="Z30" s="99"/>
      <c r="AA30" s="99"/>
      <c r="AB30" s="99"/>
      <c r="AC30" s="22"/>
      <c r="AD30" s="99" t="str">
        <f>IF(AND(AC30+CA30&gt;0,AG31&gt;0),INDEX(NavalResultsInfo,CA31+CB31+AD31+AG31,VLOOKUP($B30,NavalResultsProjectInfo,2,0)),"")</f>
        <v/>
      </c>
      <c r="AE30" s="99"/>
      <c r="AF30" s="99"/>
      <c r="AG30" s="99"/>
      <c r="AH30" s="22"/>
      <c r="AI30" s="99" t="str">
        <f>IF(AND(AH30+CF30&gt;0,AL31&gt;0),INDEX(NavalResultsInfo,CF31+CG31+AI31+AL31,VLOOKUP($B30,NavalResultsProjectInfo,2,0)),"")</f>
        <v/>
      </c>
      <c r="AJ30" s="99"/>
      <c r="AK30" s="99"/>
      <c r="AL30" s="99"/>
      <c r="AM30" s="22"/>
      <c r="AN30" s="99" t="str">
        <f>IF(AND(AM30+CK30&gt;0,AQ31&gt;0),INDEX(NavalResultsInfo,CK31+CL31+AN31+AQ31,VLOOKUP($B30,NavalResultsProjectInfo,2,0)),"")</f>
        <v/>
      </c>
      <c r="AO30" s="99"/>
      <c r="AP30" s="99"/>
      <c r="AQ30" s="99"/>
      <c r="AR30" s="105" t="s">
        <v>25</v>
      </c>
      <c r="AS30" s="106"/>
      <c r="AV30" s="1">
        <v>1</v>
      </c>
      <c r="BB30" s="15">
        <f>IF(AX30&lt;0,AW31,0)</f>
        <v>0</v>
      </c>
      <c r="BC30" s="16">
        <f>IF(F31&lt;&gt;"",VLOOKUP(F31,TurnInfo,2,0),-1)</f>
        <v>-1</v>
      </c>
      <c r="BD30" s="16">
        <f>IF($AV30&gt;=1,-1*AY31+IF($AV30&gt;=2,AY$69+IF(AND(BC$68&gt;0,BC$68&lt;BC30),BD$69-AY$69,0),0),0)</f>
        <v>-3</v>
      </c>
      <c r="BE30" s="16">
        <f>IF(ISERR(FIND("[",E30)),-1,FIND("[",E30))</f>
        <v>-1</v>
      </c>
      <c r="BF30" s="17">
        <f>IF(E30&lt;&gt;"",IF(AND(LEFT(E30,2)&lt;&gt;"--",LEFT(E30,1)&lt;&gt;"["),IF(LEFT(E30,2)="-2",2,1),0),0)</f>
        <v>0</v>
      </c>
      <c r="BG30" s="15">
        <f>IF(BC30&lt;0,BB30+D30+D31,0)</f>
        <v>0</v>
      </c>
      <c r="BH30" s="16">
        <f>IF(K31&lt;&gt;"",VLOOKUP(K31,TurnInfo,2,0),-1)</f>
        <v>-1</v>
      </c>
      <c r="BI30" s="16">
        <f>IF($AV30&gt;=1,-1*BD31+IF($AV30&gt;=2,BD$69+IF(AND(BH$68&gt;0,BH$68&lt;BH30),BI$69-BD$69,0),0),0)</f>
        <v>-3</v>
      </c>
      <c r="BJ30" s="16">
        <f>IF(ISERR(FIND("[",J30)),-1,FIND("[",J30))</f>
        <v>-1</v>
      </c>
      <c r="BK30" s="17">
        <f>IF(J30&lt;&gt;"",IF(AND(LEFT(J30,2)&lt;&gt;"--",LEFT(J30,1)&lt;&gt;"["),IF(LEFT(J30,2)="-2",2,1),0),0)</f>
        <v>0</v>
      </c>
      <c r="BL30" s="15">
        <f>IF(BH30&lt;0,BG30+I30+I31,0)</f>
        <v>0</v>
      </c>
      <c r="BM30" s="16">
        <f>IF(P31&lt;&gt;"",VLOOKUP(P31,TurnInfo,2,0),-1)</f>
        <v>-1</v>
      </c>
      <c r="BN30" s="16">
        <f>IF($AV30&gt;=1,-1*BI31+IF($AV30&gt;=2,BI$69+IF(AND(BM$68&gt;0,BM$68&lt;BM30),BN$69-BI$69,0),0),0)</f>
        <v>-3</v>
      </c>
      <c r="BO30" s="16">
        <f>IF(ISERR(FIND("[",O30)),-1,FIND("[",O30))</f>
        <v>-1</v>
      </c>
      <c r="BP30" s="17">
        <f>IF(O30&lt;&gt;"",IF(AND(LEFT(O30,2)&lt;&gt;"--",LEFT(O30,1)&lt;&gt;"["),IF(LEFT(O30,2)="-2",2,1),0),0)</f>
        <v>0</v>
      </c>
      <c r="BQ30" s="15">
        <f>IF(BM30&lt;0,BL30+N30+N31,0)</f>
        <v>0</v>
      </c>
      <c r="BR30" s="16">
        <f>IF(U31&lt;&gt;"",VLOOKUP(U31,TurnInfo,2,0),-1)</f>
        <v>-1</v>
      </c>
      <c r="BS30" s="16">
        <f>IF($AV30&gt;=1,-1*BN31+IF($AV30&gt;=2,BN$69+IF(AND(BR$68&gt;0,BR$68&lt;BR30),BS$69-BN$69,0),0),0)</f>
        <v>-3</v>
      </c>
      <c r="BT30" s="16">
        <f>IF(ISERR(FIND("[",T30)),-1,FIND("[",T30))</f>
        <v>-1</v>
      </c>
      <c r="BU30" s="17">
        <f>IF(T30&lt;&gt;"",IF(AND(LEFT(T30,2)&lt;&gt;"--",LEFT(T30,1)&lt;&gt;"["),IF(LEFT(T30,2)="-2",2,1),0),0)</f>
        <v>0</v>
      </c>
      <c r="BV30" s="15">
        <f>IF(BR30&lt;0,BQ30+S30+S31,0)</f>
        <v>0</v>
      </c>
      <c r="BW30" s="16">
        <f>IF(Z31&lt;&gt;"",VLOOKUP(Z31,TurnInfo,2,0),-1)</f>
        <v>-1</v>
      </c>
      <c r="BX30" s="16">
        <f>IF($AV30&gt;=1,-1*BS31+IF($AV30&gt;=2,BS$69+IF(AND(BW$68&gt;0,BW$68&lt;BW30),BX$69-BS$69,0),0),0)</f>
        <v>-3</v>
      </c>
      <c r="BY30" s="16">
        <f>IF(ISERR(FIND("[",Y30)),-1,FIND("[",Y30))</f>
        <v>-1</v>
      </c>
      <c r="BZ30" s="17">
        <f>IF(Y30&lt;&gt;"",IF(AND(LEFT(Y30,2)&lt;&gt;"--",LEFT(Y30,1)&lt;&gt;"["),IF(LEFT(Y30,2)="-2",2,1),0),0)</f>
        <v>0</v>
      </c>
      <c r="CA30" s="15">
        <f>IF(BW30&lt;0,BV30+X30+X31,0)</f>
        <v>0</v>
      </c>
      <c r="CB30" s="16">
        <f>IF(AE31&lt;&gt;"",VLOOKUP(AE31,TurnInfo,2,0),-1)</f>
        <v>-1</v>
      </c>
      <c r="CC30" s="16">
        <f>IF($AV30&gt;=1,-1*BX31+IF($AV30&gt;=2,BX$69+IF(AND(CB$68&gt;0,CB$68&lt;CB30),CC$69-BX$69,0),0),0)</f>
        <v>-3</v>
      </c>
      <c r="CD30" s="16">
        <f>IF(ISERR(FIND("[",AD30)),-1,FIND("[",AD30))</f>
        <v>-1</v>
      </c>
      <c r="CE30" s="17">
        <f>IF(AD30&lt;&gt;"",IF(AND(LEFT(AD30,2)&lt;&gt;"--",LEFT(AD30,1)&lt;&gt;"["),IF(LEFT(AD30,2)="-2",2,1),0),0)</f>
        <v>0</v>
      </c>
      <c r="CF30" s="15">
        <f>IF(CB30&lt;0,CA30+AC30+AC31,0)</f>
        <v>0</v>
      </c>
      <c r="CG30" s="16">
        <f>IF(AJ31&lt;&gt;"",VLOOKUP(AJ31,TurnInfo,2,0),-1)</f>
        <v>-1</v>
      </c>
      <c r="CH30" s="16">
        <f>IF($AV30&gt;=1,-1*CC31+IF($AV30&gt;=2,CC$69+IF(AND(CG$68&gt;0,CG$68&lt;CG30),CH$69-CC$69,0),0),0)</f>
        <v>-3</v>
      </c>
      <c r="CI30" s="16">
        <f>IF(ISERR(FIND("[",AI30)),-1,FIND("[",AI30))</f>
        <v>-1</v>
      </c>
      <c r="CJ30" s="17">
        <f>IF(AI30&lt;&gt;"",IF(AND(LEFT(AI30,2)&lt;&gt;"--",LEFT(AI30,1)&lt;&gt;"["),IF(LEFT(AI30,2)="-2",2,1),0),0)</f>
        <v>0</v>
      </c>
      <c r="CK30" s="15">
        <f>IF(CG30&lt;0,CF30+AH30+AH31,0)</f>
        <v>0</v>
      </c>
      <c r="CL30" s="16">
        <f>IF(AO31&lt;&gt;"",VLOOKUP(AO31,TurnInfo,2,0),-1)</f>
        <v>-1</v>
      </c>
      <c r="CM30" s="16">
        <f>IF($AV30&gt;=1,-1*CH31+IF($AV30&gt;=2,CH$69+IF(AND(CL$68&gt;0,CL$68&lt;CL30),CM$69-CH$69,0),0),0)</f>
        <v>-3</v>
      </c>
      <c r="CN30" s="16">
        <f>IF(ISERR(FIND("[",AN30)),-1,FIND("[",AN30))</f>
        <v>-1</v>
      </c>
      <c r="CO30" s="17">
        <f>IF(AN30&lt;&gt;"",IF(AND(LEFT(AN30,2)&lt;&gt;"--",LEFT(AN30,1)&lt;&gt;"["),IF(LEFT(AN30,2)="-2",2,1),0),0)</f>
        <v>0</v>
      </c>
    </row>
    <row r="31" spans="2:93" ht="12.75" customHeight="1" x14ac:dyDescent="0.2">
      <c r="B31" s="90"/>
      <c r="C31" s="108"/>
      <c r="D31" s="23"/>
      <c r="E31" s="24">
        <f>IF(D30+BB30&gt;0,BD30,0)</f>
        <v>0</v>
      </c>
      <c r="F31" s="102"/>
      <c r="G31" s="102"/>
      <c r="H31" s="25"/>
      <c r="I31" s="23"/>
      <c r="J31" s="24">
        <f>IF(I30+BG30&gt;0,BI30,0)</f>
        <v>0</v>
      </c>
      <c r="K31" s="102"/>
      <c r="L31" s="102"/>
      <c r="M31" s="25"/>
      <c r="N31" s="23"/>
      <c r="O31" s="24">
        <f>IF(N30+BL30&gt;0,BN30,0)</f>
        <v>0</v>
      </c>
      <c r="P31" s="102"/>
      <c r="Q31" s="102"/>
      <c r="R31" s="25"/>
      <c r="S31" s="23"/>
      <c r="T31" s="24">
        <f>IF(S30+BQ30&gt;0,BS30,0)</f>
        <v>0</v>
      </c>
      <c r="U31" s="102"/>
      <c r="V31" s="102"/>
      <c r="W31" s="25"/>
      <c r="X31" s="23"/>
      <c r="Y31" s="24">
        <f>IF(X30+BV30&gt;0,BX30,0)</f>
        <v>0</v>
      </c>
      <c r="Z31" s="102"/>
      <c r="AA31" s="102"/>
      <c r="AB31" s="25"/>
      <c r="AC31" s="23"/>
      <c r="AD31" s="24">
        <f>IF(AC30+CA30&gt;0,CC30,0)</f>
        <v>0</v>
      </c>
      <c r="AE31" s="102"/>
      <c r="AF31" s="102"/>
      <c r="AG31" s="25"/>
      <c r="AH31" s="23"/>
      <c r="AI31" s="24">
        <f>IF(AH30+CF30&gt;0,CH30,0)</f>
        <v>0</v>
      </c>
      <c r="AJ31" s="102"/>
      <c r="AK31" s="102"/>
      <c r="AL31" s="25"/>
      <c r="AM31" s="23"/>
      <c r="AN31" s="24">
        <f>IF(AM30+CK30&gt;0,CM30,0)</f>
        <v>0</v>
      </c>
      <c r="AO31" s="102"/>
      <c r="AP31" s="102"/>
      <c r="AQ31" s="25"/>
      <c r="AR31" s="105"/>
      <c r="AS31" s="106"/>
      <c r="AY31" s="1">
        <v>3</v>
      </c>
      <c r="BB31" s="15">
        <f>D30+D31+BB30+AZ31</f>
        <v>0</v>
      </c>
      <c r="BC31" s="16">
        <f>IF(AND(BD$28&gt;0,BD$28&lt;BC30),1,0)+BD$29</f>
        <v>0</v>
      </c>
      <c r="BD31" s="16">
        <f>AY31+BF30</f>
        <v>3</v>
      </c>
      <c r="BE31" s="16">
        <f>IF(BC30&gt;0,IF(BE30&gt;0,VALUE(MID(E30,BE30+1,FIND("]",E30)-BE30-1)),0),AZ31)</f>
        <v>0</v>
      </c>
      <c r="BF31" s="17">
        <f>BA31+IF(D30&gt;0,1,0)</f>
        <v>0</v>
      </c>
      <c r="BG31" s="15">
        <f>I30+I31+BG30+BE31</f>
        <v>0</v>
      </c>
      <c r="BH31" s="16">
        <f>IF(AND(BI$28&gt;0,BI$28&lt;BH30),1,0)+BI$29</f>
        <v>0</v>
      </c>
      <c r="BI31" s="16">
        <f>BD31+BK30</f>
        <v>3</v>
      </c>
      <c r="BJ31" s="16">
        <f>IF(BH30&gt;0,IF(BJ30&gt;0,VALUE(MID(J30,BJ30+1,FIND("]",J30)-BJ30-1)),0),BE31)</f>
        <v>0</v>
      </c>
      <c r="BK31" s="17">
        <f>BF31+IF(I30&gt;0,1,0)</f>
        <v>0</v>
      </c>
      <c r="BL31" s="15">
        <f>N30+N31+BL30+BJ31</f>
        <v>0</v>
      </c>
      <c r="BM31" s="16">
        <f>IF(AND(BN$28&gt;0,BN$28&lt;BM30),1,0)+BN$29</f>
        <v>0</v>
      </c>
      <c r="BN31" s="16">
        <f>BI31+BP30</f>
        <v>3</v>
      </c>
      <c r="BO31" s="16">
        <f>IF(BM30&gt;0,IF(BO30&gt;0,VALUE(MID(O30,BO30+1,FIND("]",O30)-BO30-1)),0),BJ31)</f>
        <v>0</v>
      </c>
      <c r="BP31" s="17">
        <f>BK31+IF(N30&gt;0,1,0)</f>
        <v>0</v>
      </c>
      <c r="BQ31" s="15">
        <f>S30+S31+BQ30+BO31</f>
        <v>0</v>
      </c>
      <c r="BR31" s="16">
        <f>IF(AND(BS$28&gt;0,BS$28&lt;BR30),1,0)+BS$29</f>
        <v>0</v>
      </c>
      <c r="BS31" s="16">
        <f>BN31+BU30</f>
        <v>3</v>
      </c>
      <c r="BT31" s="16">
        <f>IF(BR30&gt;0,IF(BT30&gt;0,VALUE(MID(T30,BT30+1,FIND("]",T30)-BT30-1)),0),BO31)</f>
        <v>0</v>
      </c>
      <c r="BU31" s="17">
        <f>BP31+IF(S30&gt;0,1,0)</f>
        <v>0</v>
      </c>
      <c r="BV31" s="15">
        <f>X30+X31+BV30+BT31</f>
        <v>0</v>
      </c>
      <c r="BW31" s="16">
        <f>IF(AND(BX$28&gt;0,BX$28&lt;BW30),1,0)+BX$29</f>
        <v>0</v>
      </c>
      <c r="BX31" s="16">
        <f>BS31+BZ30</f>
        <v>3</v>
      </c>
      <c r="BY31" s="16">
        <f>IF(BW30&gt;0,IF(BY30&gt;0,VALUE(MID(Y30,BY30+1,FIND("]",Y30)-BY30-1)),0),BT31)</f>
        <v>0</v>
      </c>
      <c r="BZ31" s="17">
        <f>BU31+IF(X30&gt;0,1,0)</f>
        <v>0</v>
      </c>
      <c r="CA31" s="15">
        <f>AC30+AC31+CA30+BY31</f>
        <v>0</v>
      </c>
      <c r="CB31" s="16">
        <f>IF(AND(CC$28&gt;0,CC$28&lt;CB30),1,0)+CC$29</f>
        <v>0</v>
      </c>
      <c r="CC31" s="16">
        <f>BX31+CE30</f>
        <v>3</v>
      </c>
      <c r="CD31" s="16">
        <f>IF(CB30&gt;0,IF(CD30&gt;0,VALUE(MID(AD30,CD30+1,FIND("]",AD30)-CD30-1)),0),BY31)</f>
        <v>0</v>
      </c>
      <c r="CE31" s="17">
        <f>BZ31+IF(AC30&gt;0,1,0)</f>
        <v>0</v>
      </c>
      <c r="CF31" s="15">
        <f>AH30+AH31+CF30+CD31</f>
        <v>0</v>
      </c>
      <c r="CG31" s="16">
        <f>IF(AND(CH$28&gt;0,CH$28&lt;CG30),1,0)+CH$29</f>
        <v>0</v>
      </c>
      <c r="CH31" s="16">
        <f>CC31+CJ30</f>
        <v>3</v>
      </c>
      <c r="CI31" s="16">
        <f>IF(CG30&gt;0,IF(CI30&gt;0,VALUE(MID(AI30,CI30+1,FIND("]",AI30)-CI30-1)),0),CD31)</f>
        <v>0</v>
      </c>
      <c r="CJ31" s="17">
        <f>CE31+IF(AH30&gt;0,1,0)</f>
        <v>0</v>
      </c>
      <c r="CK31" s="15">
        <f>AM30+AM31+CK30+CI31</f>
        <v>0</v>
      </c>
      <c r="CL31" s="16">
        <f>IF(AND(CM$28&gt;0,CM$28&lt;CL30),1,0)+CM$29</f>
        <v>0</v>
      </c>
      <c r="CM31" s="16">
        <f>CH31+CO30</f>
        <v>3</v>
      </c>
      <c r="CN31" s="16">
        <f>IF(CL30&gt;0,IF(CN30&gt;0,VALUE(MID(AN30,CN30+1,FIND("]",AN30)-CN30-1)),0),CI31)</f>
        <v>0</v>
      </c>
      <c r="CO31" s="17">
        <f>CJ31+IF(AM30&gt;0,1,0)</f>
        <v>0</v>
      </c>
    </row>
    <row r="32" spans="2:93" ht="12.75" customHeight="1" x14ac:dyDescent="0.2">
      <c r="B32" s="128" t="s">
        <v>50</v>
      </c>
      <c r="C32" s="110"/>
      <c r="D32" s="124"/>
      <c r="E32" s="124"/>
      <c r="F32" s="124"/>
      <c r="G32" s="124"/>
      <c r="H32" s="124"/>
      <c r="I32" s="124"/>
      <c r="J32" s="124"/>
      <c r="K32" s="124"/>
      <c r="L32" s="124"/>
      <c r="M32" s="124"/>
      <c r="N32" s="124"/>
      <c r="O32" s="124"/>
      <c r="P32" s="124"/>
      <c r="Q32" s="124"/>
      <c r="R32" s="124"/>
      <c r="S32" s="124"/>
      <c r="T32" s="124"/>
      <c r="U32" s="124"/>
      <c r="V32" s="124"/>
      <c r="W32" s="124"/>
      <c r="X32" s="22"/>
      <c r="Y32" s="99" t="str">
        <f>IF(AND(X32+BV32&gt;0,AB33&gt;0),INDEX(NavalResultsInfo,BV33+BW33+Y33+AB33,VLOOKUP($B32,NavalResultsProjectInfo,2,0)),"")</f>
        <v/>
      </c>
      <c r="Z32" s="99"/>
      <c r="AA32" s="99"/>
      <c r="AB32" s="99"/>
      <c r="AC32" s="22"/>
      <c r="AD32" s="99" t="str">
        <f>IF(AND(AC32+CA32&gt;0,AG33&gt;0),INDEX(NavalResultsInfo,CA33+CB33+AD33+AG33,VLOOKUP($B32,NavalResultsProjectInfo,2,0)),"")</f>
        <v/>
      </c>
      <c r="AE32" s="99"/>
      <c r="AF32" s="99"/>
      <c r="AG32" s="99"/>
      <c r="AH32" s="22"/>
      <c r="AI32" s="99" t="str">
        <f>IF(AND(AH32+CF32&gt;0,AL33&gt;0),INDEX(NavalResultsInfo,CF33+CG33+AI33+AL33,VLOOKUP($B32,NavalResultsProjectInfo,2,0)),"")</f>
        <v/>
      </c>
      <c r="AJ32" s="99"/>
      <c r="AK32" s="99"/>
      <c r="AL32" s="99"/>
      <c r="AM32" s="22"/>
      <c r="AN32" s="99" t="str">
        <f>IF(AND(AM32+CK32&gt;0,AQ33&gt;0),INDEX(NavalResultsInfo,CK33+CL33+AN33+AQ33,VLOOKUP($B32,NavalResultsProjectInfo,2,0)),"")</f>
        <v/>
      </c>
      <c r="AO32" s="99"/>
      <c r="AP32" s="99"/>
      <c r="AQ32" s="99"/>
      <c r="AR32" s="88" t="s">
        <v>51</v>
      </c>
      <c r="AS32" s="89" t="s">
        <v>12</v>
      </c>
      <c r="AV32" s="1">
        <v>2</v>
      </c>
      <c r="BB32" s="15">
        <f>IF(AX32&lt;0,AW33,0)</f>
        <v>0</v>
      </c>
      <c r="BC32" s="16">
        <f>IF(F33&lt;&gt;"",VLOOKUP(F33,TurnInfo,2,0),-1)</f>
        <v>-1</v>
      </c>
      <c r="BD32" s="16">
        <f>IF($AV32&gt;=1,-1*AY33+IF($AV32&gt;=2,AY$69+IF(AND(BC$68&gt;0,BC$68&lt;BC32),BD$69-AY$69,0),0),0)</f>
        <v>0</v>
      </c>
      <c r="BE32" s="16">
        <f>IF(ISERR(FIND("[",E32)),-1,FIND("[",E32))</f>
        <v>-1</v>
      </c>
      <c r="BF32" s="17">
        <f>IF(E32&lt;&gt;"",IF(AND(LEFT(E32,2)&lt;&gt;"--",LEFT(E32,1)&lt;&gt;"["),IF(LEFT(E32,2)="-2",2,1),0),0)</f>
        <v>0</v>
      </c>
      <c r="BG32" s="15">
        <f>IF(BC32&lt;0,BB32+D32+D33,0)</f>
        <v>0</v>
      </c>
      <c r="BH32" s="16">
        <f>IF(K33&lt;&gt;"",VLOOKUP(K33,TurnInfo,2,0),-1)</f>
        <v>-1</v>
      </c>
      <c r="BI32" s="16">
        <f>IF($AV32&gt;=1,-1*BD33+IF($AV32&gt;=2,BD$69+IF(AND(BH$68&gt;0,BH$68&lt;BH32),BI$69-BD$69,0),0),0)</f>
        <v>0</v>
      </c>
      <c r="BJ32" s="16">
        <f>IF(ISERR(FIND("[",J32)),-1,FIND("[",J32))</f>
        <v>-1</v>
      </c>
      <c r="BK32" s="17">
        <f>IF(J32&lt;&gt;"",IF(AND(LEFT(J32,2)&lt;&gt;"--",LEFT(J32,1)&lt;&gt;"["),IF(LEFT(J32,2)="-2",2,1),0),0)</f>
        <v>0</v>
      </c>
      <c r="BL32" s="15">
        <f>IF(BH32&lt;0,BG32+I32+I33,0)</f>
        <v>0</v>
      </c>
      <c r="BM32" s="16">
        <f>IF(P33&lt;&gt;"",VLOOKUP(P33,TurnInfo,2,0),-1)</f>
        <v>-1</v>
      </c>
      <c r="BN32" s="16">
        <f>IF($AV32&gt;=1,-1*BI33+IF($AV32&gt;=2,BI$69+IF(AND(BM$68&gt;0,BM$68&lt;BM32),BN$69-BI$69,0),0),0)</f>
        <v>0</v>
      </c>
      <c r="BO32" s="16">
        <f>IF(ISERR(FIND("[",O32)),-1,FIND("[",O32))</f>
        <v>-1</v>
      </c>
      <c r="BP32" s="17">
        <f>IF(O32&lt;&gt;"",IF(AND(LEFT(O32,2)&lt;&gt;"--",LEFT(O32,1)&lt;&gt;"["),IF(LEFT(O32,2)="-2",2,1),0),0)</f>
        <v>0</v>
      </c>
      <c r="BQ32" s="15">
        <f>IF(BM32&lt;0,BL32+N32+N33,0)</f>
        <v>0</v>
      </c>
      <c r="BR32" s="16">
        <f>IF(U33&lt;&gt;"",VLOOKUP(U33,TurnInfo,2,0),-1)</f>
        <v>-1</v>
      </c>
      <c r="BS32" s="16">
        <f>IF($AV32&gt;=1,-1*BN33+IF($AV32&gt;=2,BN$69+IF(AND(BR$68&gt;0,BR$68&lt;BR32),BS$69-BN$69,0),0),0)</f>
        <v>0</v>
      </c>
      <c r="BT32" s="16">
        <f>IF(ISERR(FIND("[",T32)),-1,FIND("[",T32))</f>
        <v>-1</v>
      </c>
      <c r="BU32" s="17">
        <f>IF(T32&lt;&gt;"",IF(AND(LEFT(T32,2)&lt;&gt;"--",LEFT(T32,1)&lt;&gt;"["),IF(LEFT(T32,2)="-2",2,1),0),0)</f>
        <v>0</v>
      </c>
      <c r="BV32" s="15">
        <f>IF(BR32&lt;0,BQ32+S32+S33,0)</f>
        <v>0</v>
      </c>
      <c r="BW32" s="16">
        <f>IF(Z33&lt;&gt;"",VLOOKUP(Z33,TurnInfo,2,0),-1)</f>
        <v>-1</v>
      </c>
      <c r="BX32" s="16">
        <f>IF($AV32&gt;=1,-1*BS33+IF($AV32&gt;=2,BS$69+IF(AND(BW$68&gt;0,BW$68&lt;BW32),BX$69-BS$69,0),0),0)</f>
        <v>0</v>
      </c>
      <c r="BY32" s="16">
        <f>IF(ISERR(FIND("[",Y32)),-1,FIND("[",Y32))</f>
        <v>-1</v>
      </c>
      <c r="BZ32" s="17">
        <f>IF(Y32&lt;&gt;"",IF(AND(LEFT(Y32,2)&lt;&gt;"--",LEFT(Y32,1)&lt;&gt;"["),IF(LEFT(Y32,2)="-2",2,1),0),0)</f>
        <v>0</v>
      </c>
      <c r="CA32" s="15">
        <f>IF(BW32&lt;0,BV32+X32+X33,0)</f>
        <v>0</v>
      </c>
      <c r="CB32" s="16">
        <f>IF(AE33&lt;&gt;"",VLOOKUP(AE33,TurnInfo,2,0),-1)</f>
        <v>-1</v>
      </c>
      <c r="CC32" s="16">
        <f>IF($AV32&gt;=1,-1*BX33+IF($AV32&gt;=2,BX$69+IF(AND(CB$68&gt;0,CB$68&lt;CB32),CC$69-BX$69,0),0),0)</f>
        <v>0</v>
      </c>
      <c r="CD32" s="16">
        <f>IF(ISERR(FIND("[",AD32)),-1,FIND("[",AD32))</f>
        <v>-1</v>
      </c>
      <c r="CE32" s="17">
        <f>IF(AD32&lt;&gt;"",IF(AND(LEFT(AD32,2)&lt;&gt;"--",LEFT(AD32,1)&lt;&gt;"["),IF(LEFT(AD32,2)="-2",2,1),0),0)</f>
        <v>0</v>
      </c>
      <c r="CF32" s="15">
        <f>IF(CB32&lt;0,CA32+AC32+AC33,0)</f>
        <v>0</v>
      </c>
      <c r="CG32" s="16">
        <f>IF(AJ33&lt;&gt;"",VLOOKUP(AJ33,TurnInfo,2,0),-1)</f>
        <v>-1</v>
      </c>
      <c r="CH32" s="16">
        <f>IF($AV32&gt;=1,-1*CC33+IF($AV32&gt;=2,CC$69+IF(AND(CG$68&gt;0,CG$68&lt;CG32),CH$69-CC$69,0),0),0)</f>
        <v>0</v>
      </c>
      <c r="CI32" s="16">
        <f>IF(ISERR(FIND("[",AI32)),-1,FIND("[",AI32))</f>
        <v>-1</v>
      </c>
      <c r="CJ32" s="17">
        <f>IF(AI32&lt;&gt;"",IF(AND(LEFT(AI32,2)&lt;&gt;"--",LEFT(AI32,1)&lt;&gt;"["),IF(LEFT(AI32,2)="-2",2,1),0),0)</f>
        <v>0</v>
      </c>
      <c r="CK32" s="15">
        <f>IF(CG32&lt;0,CF32+AH32+AH33,0)</f>
        <v>0</v>
      </c>
      <c r="CL32" s="16">
        <f>IF(AO33&lt;&gt;"",VLOOKUP(AO33,TurnInfo,2,0),-1)</f>
        <v>-1</v>
      </c>
      <c r="CM32" s="16">
        <f>IF($AV32&gt;=1,-1*CH33+IF($AV32&gt;=2,CH$69+IF(AND(CL$68&gt;0,CL$68&lt;CL32),CM$69-CH$69,0),0),0)</f>
        <v>0</v>
      </c>
      <c r="CN32" s="16">
        <f>IF(ISERR(FIND("[",AN32)),-1,FIND("[",AN32))</f>
        <v>-1</v>
      </c>
      <c r="CO32" s="17">
        <f>IF(AN32&lt;&gt;"",IF(AND(LEFT(AN32,2)&lt;&gt;"--",LEFT(AN32,1)&lt;&gt;"["),IF(LEFT(AN32,2)="-2",2,1),0),0)</f>
        <v>0</v>
      </c>
    </row>
    <row r="33" spans="2:93" ht="12.75" customHeight="1" x14ac:dyDescent="0.2">
      <c r="B33" s="128"/>
      <c r="C33" s="110"/>
      <c r="D33" s="124"/>
      <c r="E33" s="124"/>
      <c r="F33" s="124"/>
      <c r="G33" s="124"/>
      <c r="H33" s="124"/>
      <c r="I33" s="124"/>
      <c r="J33" s="124"/>
      <c r="K33" s="124"/>
      <c r="L33" s="124"/>
      <c r="M33" s="124"/>
      <c r="N33" s="124"/>
      <c r="O33" s="124"/>
      <c r="P33" s="124"/>
      <c r="Q33" s="124"/>
      <c r="R33" s="124"/>
      <c r="S33" s="124"/>
      <c r="T33" s="124"/>
      <c r="U33" s="124"/>
      <c r="V33" s="124"/>
      <c r="W33" s="124"/>
      <c r="X33" s="23"/>
      <c r="Y33" s="24">
        <f>IF(X32+BV32&gt;0,BX32,0)</f>
        <v>0</v>
      </c>
      <c r="Z33" s="102"/>
      <c r="AA33" s="102"/>
      <c r="AB33" s="25"/>
      <c r="AC33" s="23"/>
      <c r="AD33" s="24">
        <f>IF(AC32+CA32&gt;0,CC32,0)</f>
        <v>0</v>
      </c>
      <c r="AE33" s="102"/>
      <c r="AF33" s="102"/>
      <c r="AG33" s="25"/>
      <c r="AH33" s="23"/>
      <c r="AI33" s="24">
        <f>IF(AH32+CF32&gt;0,CH32,0)</f>
        <v>0</v>
      </c>
      <c r="AJ33" s="102"/>
      <c r="AK33" s="102"/>
      <c r="AL33" s="25"/>
      <c r="AM33" s="23"/>
      <c r="AN33" s="24">
        <f>IF(AM32+CK32&gt;0,CM32,0)</f>
        <v>0</v>
      </c>
      <c r="AO33" s="102"/>
      <c r="AP33" s="102"/>
      <c r="AQ33" s="25"/>
      <c r="AR33" s="88"/>
      <c r="AS33" s="89"/>
      <c r="BB33" s="15">
        <f>D32+D33+BB32+AZ33</f>
        <v>0</v>
      </c>
      <c r="BC33" s="16">
        <f>IF(AND(BD$28&gt;0,BD$28&lt;BC32),1,0)+BD$29</f>
        <v>0</v>
      </c>
      <c r="BD33" s="16">
        <f>AY33+BF32</f>
        <v>0</v>
      </c>
      <c r="BE33" s="16">
        <f>IF(BC32&gt;0,IF(BE32&gt;0,VALUE(MID(E32,BE32+1,FIND("]",E32)-BE32-1)),0),AZ33)</f>
        <v>0</v>
      </c>
      <c r="BF33" s="17">
        <f>BA33+IF(D32&gt;0,1,0)</f>
        <v>0</v>
      </c>
      <c r="BG33" s="15">
        <f>I32+I33+BG32+BE33</f>
        <v>0</v>
      </c>
      <c r="BH33" s="16">
        <f>IF(AND(BI$28&gt;0,BI$28&lt;BH32),1,0)+BI$29</f>
        <v>0</v>
      </c>
      <c r="BI33" s="16">
        <f>BD33+BK32</f>
        <v>0</v>
      </c>
      <c r="BJ33" s="16">
        <f>IF(BH32&gt;0,IF(BJ32&gt;0,VALUE(MID(J32,BJ32+1,FIND("]",J32)-BJ32-1)),0),BE33)</f>
        <v>0</v>
      </c>
      <c r="BK33" s="17">
        <f>BF33+IF(I32&gt;0,1,0)</f>
        <v>0</v>
      </c>
      <c r="BL33" s="15">
        <f>N32+N33+BL32+BJ33</f>
        <v>0</v>
      </c>
      <c r="BM33" s="16">
        <f>IF(AND(BN$28&gt;0,BN$28&lt;BM32),1,0)+BN$29</f>
        <v>0</v>
      </c>
      <c r="BN33" s="16">
        <f>BI33+BP32</f>
        <v>0</v>
      </c>
      <c r="BO33" s="16">
        <f>IF(BM32&gt;0,IF(BO32&gt;0,VALUE(MID(O32,BO32+1,FIND("]",O32)-BO32-1)),0),BJ33)</f>
        <v>0</v>
      </c>
      <c r="BP33" s="17">
        <f>BK33+IF(N32&gt;0,1,0)</f>
        <v>0</v>
      </c>
      <c r="BQ33" s="15">
        <f>S32+S33+BQ32+BO33</f>
        <v>0</v>
      </c>
      <c r="BR33" s="16">
        <f>IF(AND(BS$28&gt;0,BS$28&lt;BR32),1,0)+BS$29</f>
        <v>0</v>
      </c>
      <c r="BS33" s="16">
        <f>BN33+BU32</f>
        <v>0</v>
      </c>
      <c r="BT33" s="16">
        <f>IF(BR32&gt;0,IF(BT32&gt;0,VALUE(MID(T32,BT32+1,FIND("]",T32)-BT32-1)),0),BO33)</f>
        <v>0</v>
      </c>
      <c r="BU33" s="17">
        <f>BP33+IF(S32&gt;0,1,0)</f>
        <v>0</v>
      </c>
      <c r="BV33" s="15">
        <f>X32+X33+BV32+BT33</f>
        <v>0</v>
      </c>
      <c r="BW33" s="16">
        <f>IF(AND(BX$28&gt;0,BX$28&lt;BW32),1,0)+BX$29</f>
        <v>0</v>
      </c>
      <c r="BX33" s="16">
        <f>BS33+BZ32</f>
        <v>0</v>
      </c>
      <c r="BY33" s="16">
        <f>IF(BW32&gt;0,IF(BY32&gt;0,VALUE(MID(Y32,BY32+1,FIND("]",Y32)-BY32-1)),0),BT33)</f>
        <v>0</v>
      </c>
      <c r="BZ33" s="17">
        <f>BU33+IF(X32&gt;0,1,0)</f>
        <v>0</v>
      </c>
      <c r="CA33" s="15">
        <f>AC32+AC33+CA32+BY33</f>
        <v>0</v>
      </c>
      <c r="CB33" s="16">
        <f>IF(AND(CC$28&gt;0,CC$28&lt;CB32),1,0)+CC$29</f>
        <v>0</v>
      </c>
      <c r="CC33" s="16">
        <f>BX33+CE32</f>
        <v>0</v>
      </c>
      <c r="CD33" s="16">
        <f>IF(CB32&gt;0,IF(CD32&gt;0,VALUE(MID(AD32,CD32+1,FIND("]",AD32)-CD32-1)),0),BY33)</f>
        <v>0</v>
      </c>
      <c r="CE33" s="17">
        <f>BZ33+IF(AC32&gt;0,1,0)</f>
        <v>0</v>
      </c>
      <c r="CF33" s="15">
        <f>AH32+AH33+CF32+CD33</f>
        <v>0</v>
      </c>
      <c r="CG33" s="16">
        <f>IF(AND(CH$28&gt;0,CH$28&lt;CG32),1,0)+CH$29</f>
        <v>0</v>
      </c>
      <c r="CH33" s="16">
        <f>CC33+CJ32</f>
        <v>0</v>
      </c>
      <c r="CI33" s="16">
        <f>IF(CG32&gt;0,IF(CI32&gt;0,VALUE(MID(AI32,CI32+1,FIND("]",AI32)-CI32-1)),0),CD33)</f>
        <v>0</v>
      </c>
      <c r="CJ33" s="17">
        <f>CE33+IF(AH32&gt;0,1,0)</f>
        <v>0</v>
      </c>
      <c r="CK33" s="15">
        <f>AM32+AM33+CK32+CI33</f>
        <v>0</v>
      </c>
      <c r="CL33" s="16">
        <f>IF(AND(CM$28&gt;0,CM$28&lt;CL32),1,0)+CM$29</f>
        <v>0</v>
      </c>
      <c r="CM33" s="16">
        <f>CH33+CO32</f>
        <v>0</v>
      </c>
      <c r="CN33" s="16">
        <f>IF(CL32&gt;0,IF(CN32&gt;0,VALUE(MID(AN32,CN32+1,FIND("]",AN32)-CN32-1)),0),CI33)</f>
        <v>0</v>
      </c>
      <c r="CO33" s="17">
        <f>CJ33+IF(AM32&gt;0,1,0)</f>
        <v>0</v>
      </c>
    </row>
    <row r="34" spans="2:93" ht="12.75" customHeight="1" x14ac:dyDescent="0.2">
      <c r="B34" s="140" t="s">
        <v>52</v>
      </c>
      <c r="C34" s="110"/>
      <c r="D34" s="22"/>
      <c r="E34" s="99" t="str">
        <f>IF(AND(D34+BB34&gt;0,H35&gt;0),INDEX(NavalResultsInfo,BB35+BC35+E35+H35,VLOOKUP($B34,NavalResultsProjectInfo,2,0)),"")</f>
        <v/>
      </c>
      <c r="F34" s="99"/>
      <c r="G34" s="99"/>
      <c r="H34" s="99"/>
      <c r="I34" s="22"/>
      <c r="J34" s="99" t="str">
        <f>IF(AND(I34+BG34&gt;0,M35&gt;0),INDEX(NavalResultsInfo,BG35+BH35+J35+M35,VLOOKUP($B34,NavalResultsProjectInfo,2,0)),"")</f>
        <v/>
      </c>
      <c r="K34" s="99"/>
      <c r="L34" s="99"/>
      <c r="M34" s="99"/>
      <c r="N34" s="22"/>
      <c r="O34" s="99" t="str">
        <f>IF(AND(N34+BL34&gt;0,R35&gt;0),INDEX(NavalResultsInfo,BL35+BM35+O35+R35,VLOOKUP($B34,NavalResultsProjectInfo,2,0)),"")</f>
        <v/>
      </c>
      <c r="P34" s="99"/>
      <c r="Q34" s="99"/>
      <c r="R34" s="99"/>
      <c r="S34" s="22"/>
      <c r="T34" s="99" t="str">
        <f>IF(AND(S34+BQ34&gt;0,W35&gt;0),INDEX(NavalResultsInfo,BQ35+BR35+T35+W35,VLOOKUP($B34,NavalResultsProjectInfo,2,0)),"")</f>
        <v/>
      </c>
      <c r="U34" s="99"/>
      <c r="V34" s="99"/>
      <c r="W34" s="99"/>
      <c r="X34" s="22"/>
      <c r="Y34" s="99" t="str">
        <f>IF(AND(X34+BV34&gt;0,AB35&gt;0),INDEX(NavalResultsInfo,BV35+BW35+Y35+AB35,VLOOKUP($B34,NavalResultsProjectInfo,2,0)),"")</f>
        <v/>
      </c>
      <c r="Z34" s="99"/>
      <c r="AA34" s="99"/>
      <c r="AB34" s="99"/>
      <c r="AC34" s="22"/>
      <c r="AD34" s="99" t="str">
        <f>IF(AND(AC34+CA34&gt;0,AG35&gt;0),INDEX(NavalResultsInfo,CA35+CB35+AD35+AG35,VLOOKUP($B34,NavalResultsProjectInfo,2,0)),"")</f>
        <v/>
      </c>
      <c r="AE34" s="99"/>
      <c r="AF34" s="99"/>
      <c r="AG34" s="99"/>
      <c r="AH34" s="22"/>
      <c r="AI34" s="99" t="str">
        <f>IF(AND(AH34+CF34&gt;0,AL35&gt;0),INDEX(NavalResultsInfo,CF35+CG35+AI35+AL35,VLOOKUP($B34,NavalResultsProjectInfo,2,0)),"")</f>
        <v/>
      </c>
      <c r="AJ34" s="99"/>
      <c r="AK34" s="99"/>
      <c r="AL34" s="99"/>
      <c r="AM34" s="22"/>
      <c r="AN34" s="99" t="str">
        <f>IF(AND(AM34+CK34&gt;0,AQ35&gt;0),INDEX(NavalResultsInfo,CK35+CL35+AN35+AQ35,VLOOKUP($B34,NavalResultsProjectInfo,2,0)),"")</f>
        <v/>
      </c>
      <c r="AO34" s="99"/>
      <c r="AP34" s="99"/>
      <c r="AQ34" s="99"/>
      <c r="AR34" s="88" t="s">
        <v>53</v>
      </c>
      <c r="AS34" s="89"/>
      <c r="AV34" s="1">
        <v>1</v>
      </c>
      <c r="BB34" s="15">
        <f>IF(AX34&lt;0,AW35,0)</f>
        <v>0</v>
      </c>
      <c r="BC34" s="16">
        <f>IF(F35&lt;&gt;"",VLOOKUP(F35,TurnInfo,2,0),-1)</f>
        <v>-1</v>
      </c>
      <c r="BD34" s="16">
        <f>IF($AV34&gt;=1,-1*AY35+IF($AV34&gt;=2,AY$69+IF(AND(BC$68&gt;0,BC$68&lt;BC34),BD$69-AY$69,0),0),0)</f>
        <v>0</v>
      </c>
      <c r="BE34" s="16">
        <f>IF(ISERR(FIND("[",E34)),-1,FIND("[",E34))</f>
        <v>-1</v>
      </c>
      <c r="BF34" s="17">
        <f>IF(E34&lt;&gt;"",IF(AND(LEFT(E34,2)&lt;&gt;"--",LEFT(E34,1)&lt;&gt;"["),IF(LEFT(E34,2)="-2",2,1),0),0)</f>
        <v>0</v>
      </c>
      <c r="BG34" s="15">
        <f>IF(BC34&lt;0,BB34+D34+D35,0)</f>
        <v>0</v>
      </c>
      <c r="BH34" s="16">
        <f>IF(K35&lt;&gt;"",VLOOKUP(K35,TurnInfo,2,0),-1)</f>
        <v>-1</v>
      </c>
      <c r="BI34" s="16">
        <f>IF($AV34&gt;=1,-1*BD35+IF($AV34&gt;=2,BD$69+IF(AND(BH$68&gt;0,BH$68&lt;BH34),BI$69-BD$69,0),0),0)</f>
        <v>0</v>
      </c>
      <c r="BJ34" s="16">
        <f>IF(ISERR(FIND("[",J34)),-1,FIND("[",J34))</f>
        <v>-1</v>
      </c>
      <c r="BK34" s="17">
        <f>IF(J34&lt;&gt;"",IF(AND(LEFT(J34,2)&lt;&gt;"--",LEFT(J34,1)&lt;&gt;"["),IF(LEFT(J34,2)="-2",2,1),0),0)</f>
        <v>0</v>
      </c>
      <c r="BL34" s="15">
        <f>IF(BH34&lt;0,BG34+I34+I35,0)</f>
        <v>0</v>
      </c>
      <c r="BM34" s="16">
        <f>IF(P35&lt;&gt;"",VLOOKUP(P35,TurnInfo,2,0),-1)</f>
        <v>-1</v>
      </c>
      <c r="BN34" s="16">
        <f>IF($AV34&gt;=1,-1*BI35+IF($AV34&gt;=2,BI$69+IF(AND(BM$68&gt;0,BM$68&lt;BM34),BN$69-BI$69,0),0),0)</f>
        <v>0</v>
      </c>
      <c r="BO34" s="16">
        <f>IF(ISERR(FIND("[",O34)),-1,FIND("[",O34))</f>
        <v>-1</v>
      </c>
      <c r="BP34" s="17">
        <f>IF(O34&lt;&gt;"",IF(AND(LEFT(O34,2)&lt;&gt;"--",LEFT(O34,1)&lt;&gt;"["),IF(LEFT(O34,2)="-2",2,1),0),0)</f>
        <v>0</v>
      </c>
      <c r="BQ34" s="15">
        <f>IF(BM34&lt;0,BL34+N34+N35,0)</f>
        <v>0</v>
      </c>
      <c r="BR34" s="16">
        <f>IF(U35&lt;&gt;"",VLOOKUP(U35,TurnInfo,2,0),-1)</f>
        <v>-1</v>
      </c>
      <c r="BS34" s="16">
        <f>IF($AV34&gt;=1,-1*BN35+IF($AV34&gt;=2,BN$69+IF(AND(BR$68&gt;0,BR$68&lt;BR34),BS$69-BN$69,0),0),0)</f>
        <v>0</v>
      </c>
      <c r="BT34" s="16">
        <f>IF(ISERR(FIND("[",T34)),-1,FIND("[",T34))</f>
        <v>-1</v>
      </c>
      <c r="BU34" s="17">
        <f>IF(T34&lt;&gt;"",IF(AND(LEFT(T34,2)&lt;&gt;"--",LEFT(T34,1)&lt;&gt;"["),IF(LEFT(T34,2)="-2",2,1),0),0)</f>
        <v>0</v>
      </c>
      <c r="BV34" s="15">
        <f>IF(BR34&lt;0,BQ34+S34+S35,0)</f>
        <v>0</v>
      </c>
      <c r="BW34" s="16">
        <f>IF(Z35&lt;&gt;"",VLOOKUP(Z35,TurnInfo,2,0),-1)</f>
        <v>-1</v>
      </c>
      <c r="BX34" s="16">
        <f>IF($AV34&gt;=1,-1*BS35+IF($AV34&gt;=2,BS$69+IF(AND(BW$68&gt;0,BW$68&lt;BW34),BX$69-BS$69,0),0),0)</f>
        <v>0</v>
      </c>
      <c r="BY34" s="16">
        <f>IF(ISERR(FIND("[",Y34)),-1,FIND("[",Y34))</f>
        <v>-1</v>
      </c>
      <c r="BZ34" s="17">
        <f>IF(Y34&lt;&gt;"",IF(AND(LEFT(Y34,2)&lt;&gt;"--",LEFT(Y34,1)&lt;&gt;"["),IF(LEFT(Y34,2)="-2",2,1),0),0)</f>
        <v>0</v>
      </c>
      <c r="CA34" s="15">
        <f>IF(BW34&lt;0,BV34+X34+X35,0)</f>
        <v>0</v>
      </c>
      <c r="CB34" s="16">
        <f>IF(AE35&lt;&gt;"",VLOOKUP(AE35,TurnInfo,2,0),-1)</f>
        <v>-1</v>
      </c>
      <c r="CC34" s="16">
        <f>IF($AV34&gt;=1,-1*BX35+IF($AV34&gt;=2,BX$69+IF(AND(CB$68&gt;0,CB$68&lt;CB34),CC$69-BX$69,0),0),0)</f>
        <v>0</v>
      </c>
      <c r="CD34" s="16">
        <f>IF(ISERR(FIND("[",AD34)),-1,FIND("[",AD34))</f>
        <v>-1</v>
      </c>
      <c r="CE34" s="17">
        <f>IF(AD34&lt;&gt;"",IF(AND(LEFT(AD34,2)&lt;&gt;"--",LEFT(AD34,1)&lt;&gt;"["),IF(LEFT(AD34,2)="-2",2,1),0),0)</f>
        <v>0</v>
      </c>
      <c r="CF34" s="15">
        <f>IF(CB34&lt;0,CA34+AC34+AC35,0)</f>
        <v>0</v>
      </c>
      <c r="CG34" s="16">
        <f>IF(AJ35&lt;&gt;"",VLOOKUP(AJ35,TurnInfo,2,0),-1)</f>
        <v>-1</v>
      </c>
      <c r="CH34" s="16">
        <f>IF($AV34&gt;=1,-1*CC35+IF($AV34&gt;=2,CC$69+IF(AND(CG$68&gt;0,CG$68&lt;CG34),CH$69-CC$69,0),0),0)</f>
        <v>0</v>
      </c>
      <c r="CI34" s="16">
        <f>IF(ISERR(FIND("[",AI34)),-1,FIND("[",AI34))</f>
        <v>-1</v>
      </c>
      <c r="CJ34" s="17">
        <f>IF(AI34&lt;&gt;"",IF(AND(LEFT(AI34,2)&lt;&gt;"--",LEFT(AI34,1)&lt;&gt;"["),IF(LEFT(AI34,2)="-2",2,1),0),0)</f>
        <v>0</v>
      </c>
      <c r="CK34" s="15">
        <f>IF(CG34&lt;0,CF34+AH34+AH35,0)</f>
        <v>0</v>
      </c>
      <c r="CL34" s="16">
        <f>IF(AO35&lt;&gt;"",VLOOKUP(AO35,TurnInfo,2,0),-1)</f>
        <v>-1</v>
      </c>
      <c r="CM34" s="16">
        <f>IF($AV34&gt;=1,-1*CH35+IF($AV34&gt;=2,CH$69+IF(AND(CL$68&gt;0,CL$68&lt;CL34),CM$69-CH$69,0),0),0)</f>
        <v>0</v>
      </c>
      <c r="CN34" s="16">
        <f>IF(ISERR(FIND("[",AN34)),-1,FIND("[",AN34))</f>
        <v>-1</v>
      </c>
      <c r="CO34" s="17">
        <f>IF(AN34&lt;&gt;"",IF(AND(LEFT(AN34,2)&lt;&gt;"--",LEFT(AN34,1)&lt;&gt;"["),IF(LEFT(AN34,2)="-2",2,1),0),0)</f>
        <v>0</v>
      </c>
    </row>
    <row r="35" spans="2:93" ht="12.75" customHeight="1" x14ac:dyDescent="0.2">
      <c r="B35" s="140"/>
      <c r="C35" s="110"/>
      <c r="D35" s="23"/>
      <c r="E35" s="24">
        <f>IF(D34+BB34&gt;0,BD34,0)</f>
        <v>0</v>
      </c>
      <c r="F35" s="102"/>
      <c r="G35" s="102"/>
      <c r="H35" s="25"/>
      <c r="I35" s="23"/>
      <c r="J35" s="24">
        <f>IF(I34+BG34&gt;0,BI34,0)</f>
        <v>0</v>
      </c>
      <c r="K35" s="102"/>
      <c r="L35" s="102"/>
      <c r="M35" s="25"/>
      <c r="N35" s="23"/>
      <c r="O35" s="24">
        <f>IF(N34+BL34&gt;0,BN34,0)</f>
        <v>0</v>
      </c>
      <c r="P35" s="102"/>
      <c r="Q35" s="102"/>
      <c r="R35" s="25"/>
      <c r="S35" s="23"/>
      <c r="T35" s="24">
        <f>IF(S34+BQ34&gt;0,BS34,0)</f>
        <v>0</v>
      </c>
      <c r="U35" s="102"/>
      <c r="V35" s="102"/>
      <c r="W35" s="25"/>
      <c r="X35" s="23"/>
      <c r="Y35" s="24">
        <f>IF(X34+BV34&gt;0,BX34,0)</f>
        <v>0</v>
      </c>
      <c r="Z35" s="102"/>
      <c r="AA35" s="102"/>
      <c r="AB35" s="25"/>
      <c r="AC35" s="23"/>
      <c r="AD35" s="24">
        <f>IF(AC34+CA34&gt;0,CC34,0)</f>
        <v>0</v>
      </c>
      <c r="AE35" s="102"/>
      <c r="AF35" s="102"/>
      <c r="AG35" s="25"/>
      <c r="AH35" s="23"/>
      <c r="AI35" s="24">
        <f>IF(AH34+CF34&gt;0,CH34,0)</f>
        <v>0</v>
      </c>
      <c r="AJ35" s="102"/>
      <c r="AK35" s="102"/>
      <c r="AL35" s="25"/>
      <c r="AM35" s="23"/>
      <c r="AN35" s="24">
        <f>IF(AM34+CK34&gt;0,CM34,0)</f>
        <v>0</v>
      </c>
      <c r="AO35" s="102"/>
      <c r="AP35" s="102"/>
      <c r="AQ35" s="25"/>
      <c r="AR35" s="88"/>
      <c r="AS35" s="89"/>
      <c r="BB35" s="15">
        <f>D34+D35+BB34+AZ35</f>
        <v>0</v>
      </c>
      <c r="BC35" s="16">
        <f>IF(AND(BD$28&gt;0,BD$28&lt;BC34),1,0)+BD$29</f>
        <v>0</v>
      </c>
      <c r="BD35" s="16">
        <f>AY35+BF34</f>
        <v>0</v>
      </c>
      <c r="BE35" s="16">
        <f>IF(BC34&gt;0,IF(BE34&gt;0,VALUE(MID(E34,BE34+1,FIND("]",E34)-BE34-1)),0),AZ35)</f>
        <v>0</v>
      </c>
      <c r="BF35" s="17">
        <f>BA35+IF(D34&gt;0,1,0)</f>
        <v>0</v>
      </c>
      <c r="BG35" s="15">
        <f>I34+I35+BG34+BE35</f>
        <v>0</v>
      </c>
      <c r="BH35" s="16">
        <f>IF(AND(BI$28&gt;0,BI$28&lt;BH34),1,0)+BI$29</f>
        <v>0</v>
      </c>
      <c r="BI35" s="16">
        <f>BD35+BK34</f>
        <v>0</v>
      </c>
      <c r="BJ35" s="16">
        <f>IF(BH34&gt;0,IF(BJ34&gt;0,VALUE(MID(J34,BJ34+1,FIND("]",J34)-BJ34-1)),0),BE35)</f>
        <v>0</v>
      </c>
      <c r="BK35" s="17">
        <f>BF35+IF(I34&gt;0,1,0)</f>
        <v>0</v>
      </c>
      <c r="BL35" s="15">
        <f>N34+N35+BL34+BJ35</f>
        <v>0</v>
      </c>
      <c r="BM35" s="16">
        <f>IF(AND(BN$28&gt;0,BN$28&lt;BM34),1,0)+BN$29</f>
        <v>0</v>
      </c>
      <c r="BN35" s="16">
        <f>BI35+BP34</f>
        <v>0</v>
      </c>
      <c r="BO35" s="16">
        <f>IF(BM34&gt;0,IF(BO34&gt;0,VALUE(MID(O34,BO34+1,FIND("]",O34)-BO34-1)),0),BJ35)</f>
        <v>0</v>
      </c>
      <c r="BP35" s="17">
        <f>BK35+IF(N34&gt;0,1,0)</f>
        <v>0</v>
      </c>
      <c r="BQ35" s="15">
        <f>S34+S35+BQ34+BO35</f>
        <v>0</v>
      </c>
      <c r="BR35" s="16">
        <f>IF(AND(BS$28&gt;0,BS$28&lt;BR34),1,0)+BS$29</f>
        <v>0</v>
      </c>
      <c r="BS35" s="16">
        <f>BN35+BU34</f>
        <v>0</v>
      </c>
      <c r="BT35" s="16">
        <f>IF(BR34&gt;0,IF(BT34&gt;0,VALUE(MID(T34,BT34+1,FIND("]",T34)-BT34-1)),0),BO35)</f>
        <v>0</v>
      </c>
      <c r="BU35" s="17">
        <f>BP35+IF(S34&gt;0,1,0)</f>
        <v>0</v>
      </c>
      <c r="BV35" s="15">
        <f>X34+X35+BV34+BT35</f>
        <v>0</v>
      </c>
      <c r="BW35" s="16">
        <f>IF(AND(BX$28&gt;0,BX$28&lt;BW34),1,0)+BX$29</f>
        <v>0</v>
      </c>
      <c r="BX35" s="16">
        <f>BS35+BZ34</f>
        <v>0</v>
      </c>
      <c r="BY35" s="16">
        <f>IF(BW34&gt;0,IF(BY34&gt;0,VALUE(MID(Y34,BY34+1,FIND("]",Y34)-BY34-1)),0),BT35)</f>
        <v>0</v>
      </c>
      <c r="BZ35" s="17">
        <f>BU35+IF(X34&gt;0,1,0)</f>
        <v>0</v>
      </c>
      <c r="CA35" s="15">
        <f>AC34+AC35+CA34+BY35</f>
        <v>0</v>
      </c>
      <c r="CB35" s="16">
        <f>IF(AND(CC$28&gt;0,CC$28&lt;CB34),1,0)+CC$29</f>
        <v>0</v>
      </c>
      <c r="CC35" s="16">
        <f>BX35+CE34</f>
        <v>0</v>
      </c>
      <c r="CD35" s="16">
        <f>IF(CB34&gt;0,IF(CD34&gt;0,VALUE(MID(AD34,CD34+1,FIND("]",AD34)-CD34-1)),0),BY35)</f>
        <v>0</v>
      </c>
      <c r="CE35" s="17">
        <f>BZ35+IF(AC34&gt;0,1,0)</f>
        <v>0</v>
      </c>
      <c r="CF35" s="15">
        <f>AH34+AH35+CF34+CD35</f>
        <v>0</v>
      </c>
      <c r="CG35" s="16">
        <f>IF(AND(CH$28&gt;0,CH$28&lt;CG34),1,0)+CH$29</f>
        <v>0</v>
      </c>
      <c r="CH35" s="16">
        <f>CC35+CJ34</f>
        <v>0</v>
      </c>
      <c r="CI35" s="16">
        <f>IF(CG34&gt;0,IF(CI34&gt;0,VALUE(MID(AI34,CI34+1,FIND("]",AI34)-CI34-1)),0),CD35)</f>
        <v>0</v>
      </c>
      <c r="CJ35" s="17">
        <f>CE35+IF(AH34&gt;0,1,0)</f>
        <v>0</v>
      </c>
      <c r="CK35" s="15">
        <f>AM34+AM35+CK34+CI35</f>
        <v>0</v>
      </c>
      <c r="CL35" s="16">
        <f>IF(AND(CM$28&gt;0,CM$28&lt;CL34),1,0)+CM$29</f>
        <v>0</v>
      </c>
      <c r="CM35" s="16">
        <f>CH35+CO34</f>
        <v>0</v>
      </c>
      <c r="CN35" s="16">
        <f>IF(CL34&gt;0,IF(CN34&gt;0,VALUE(MID(AN34,CN34+1,FIND("]",AN34)-CN34-1)),0),CI35)</f>
        <v>0</v>
      </c>
      <c r="CO35" s="17">
        <f>CJ35+IF(AM34&gt;0,1,0)</f>
        <v>0</v>
      </c>
    </row>
    <row r="36" spans="2:93" ht="12.75" customHeight="1" x14ac:dyDescent="0.2">
      <c r="B36" s="137" t="s">
        <v>56</v>
      </c>
      <c r="C36" s="104"/>
      <c r="D36" s="22"/>
      <c r="E36" s="99" t="str">
        <f>IF(AND(D36+BB36&gt;0,H37&gt;0),INDEX(NavalResultsInfo,BB37+BC37+E37+H37,VLOOKUP($B36,NavalResultsProjectInfo,2,0)),"")</f>
        <v/>
      </c>
      <c r="F36" s="99"/>
      <c r="G36" s="99"/>
      <c r="H36" s="99"/>
      <c r="I36" s="22"/>
      <c r="J36" s="99" t="str">
        <f>IF(AND(I36+BG36&gt;0,M37&gt;0),INDEX(NavalResultsInfo,BG37+BH37+J37+M37,VLOOKUP($B36,NavalResultsProjectInfo,2,0)),"")</f>
        <v/>
      </c>
      <c r="K36" s="99"/>
      <c r="L36" s="99"/>
      <c r="M36" s="99"/>
      <c r="N36" s="22"/>
      <c r="O36" s="99" t="str">
        <f>IF(AND(N36+BL36&gt;0,R37&gt;0),INDEX(NavalResultsInfo,BL37+BM37+O37+R37,VLOOKUP($B36,NavalResultsProjectInfo,2,0)),"")</f>
        <v/>
      </c>
      <c r="P36" s="99"/>
      <c r="Q36" s="99"/>
      <c r="R36" s="99"/>
      <c r="S36" s="22"/>
      <c r="T36" s="99" t="str">
        <f>IF(AND(S36+BQ36&gt;0,W37&gt;0),INDEX(NavalResultsInfo,BQ37+BR37+T37+W37,VLOOKUP($B36,NavalResultsProjectInfo,2,0)),"")</f>
        <v/>
      </c>
      <c r="U36" s="99"/>
      <c r="V36" s="99"/>
      <c r="W36" s="99"/>
      <c r="X36" s="22"/>
      <c r="Y36" s="99" t="str">
        <f>IF(AND(X36+BV36&gt;0,AB37&gt;0),INDEX(NavalResultsInfo,BV37+BW37+Y37+AB37,VLOOKUP($B36,NavalResultsProjectInfo,2,0)),"")</f>
        <v/>
      </c>
      <c r="Z36" s="99"/>
      <c r="AA36" s="99"/>
      <c r="AB36" s="99"/>
      <c r="AC36" s="22"/>
      <c r="AD36" s="99" t="str">
        <f>IF(AND(AC36+CA36&gt;0,AG37&gt;0),INDEX(NavalResultsInfo,CA37+CB37+AD37+AG37,VLOOKUP($B36,NavalResultsProjectInfo,2,0)),"")</f>
        <v/>
      </c>
      <c r="AE36" s="99"/>
      <c r="AF36" s="99"/>
      <c r="AG36" s="99"/>
      <c r="AH36" s="22"/>
      <c r="AI36" s="99" t="str">
        <f>IF(AND(AH36+CF36&gt;0,AL37&gt;0),INDEX(NavalResultsInfo,CF37+CG37+AI37+AL37,VLOOKUP($B36,NavalResultsProjectInfo,2,0)),"")</f>
        <v/>
      </c>
      <c r="AJ36" s="99"/>
      <c r="AK36" s="99"/>
      <c r="AL36" s="99"/>
      <c r="AM36" s="22"/>
      <c r="AN36" s="99" t="str">
        <f>IF(AND(AM36+CK36&gt;0,AQ37&gt;0),INDEX(NavalResultsInfo,CK37+CL37+AN37+AQ37,VLOOKUP($B36,NavalResultsProjectInfo,2,0)),"")</f>
        <v/>
      </c>
      <c r="AO36" s="99"/>
      <c r="AP36" s="99"/>
      <c r="AQ36" s="99"/>
      <c r="AR36" s="136" t="s">
        <v>51</v>
      </c>
      <c r="AS36" s="101" t="s">
        <v>12</v>
      </c>
      <c r="BB36" s="15">
        <f>IF(AX36&lt;0,AW37,0)</f>
        <v>0</v>
      </c>
      <c r="BC36" s="16">
        <f>IF(F37&lt;&gt;"",VLOOKUP(F37,TurnInfo,2,0),-1)</f>
        <v>-1</v>
      </c>
      <c r="BD36" s="16">
        <f>IF($AV36&gt;=1,-1*AY37+IF($AV36&gt;=2,AY$69+IF(AND(BC$68&gt;0,BC$68&lt;BC36),BD$69-AY$69,0),0),0)</f>
        <v>0</v>
      </c>
      <c r="BE36" s="16">
        <f>IF(ISERR(FIND("[",E36)),-1,FIND("[",E36))</f>
        <v>-1</v>
      </c>
      <c r="BF36" s="17">
        <f>IF(E36&lt;&gt;"",IF(AND(LEFT(E36,2)&lt;&gt;"--",LEFT(E36,1)&lt;&gt;"["),IF(LEFT(E36,2)="-2",2,1),0),0)</f>
        <v>0</v>
      </c>
      <c r="BG36" s="15">
        <f>IF(BC36&lt;0,BB36+D36+D37,0)</f>
        <v>0</v>
      </c>
      <c r="BH36" s="16">
        <f>IF(K37&lt;&gt;"",VLOOKUP(K37,TurnInfo,2,0),-1)</f>
        <v>-1</v>
      </c>
      <c r="BI36" s="16">
        <f>IF($AV36&gt;=1,-1*BD37+IF($AV36&gt;=2,BD$69+IF(AND(BH$68&gt;0,BH$68&lt;BH36),BI$69-BD$69,0),0),0)</f>
        <v>0</v>
      </c>
      <c r="BJ36" s="16">
        <f>IF(ISERR(FIND("[",J36)),-1,FIND("[",J36))</f>
        <v>-1</v>
      </c>
      <c r="BK36" s="17">
        <f>IF(J36&lt;&gt;"",IF(AND(LEFT(J36,2)&lt;&gt;"--",LEFT(J36,1)&lt;&gt;"["),IF(LEFT(J36,2)="-2",2,1),0),0)</f>
        <v>0</v>
      </c>
      <c r="BL36" s="15">
        <f>IF(BH36&lt;0,BG36+I36+I37,0)</f>
        <v>0</v>
      </c>
      <c r="BM36" s="16">
        <f>IF(P37&lt;&gt;"",VLOOKUP(P37,TurnInfo,2,0),-1)</f>
        <v>-1</v>
      </c>
      <c r="BN36" s="16">
        <f>IF($AV36&gt;=1,-1*BI37+IF($AV36&gt;=2,BI$69+IF(AND(BM$68&gt;0,BM$68&lt;BM36),BN$69-BI$69,0),0),0)</f>
        <v>0</v>
      </c>
      <c r="BO36" s="16">
        <f>IF(ISERR(FIND("[",O36)),-1,FIND("[",O36))</f>
        <v>-1</v>
      </c>
      <c r="BP36" s="17">
        <f>IF(O36&lt;&gt;"",IF(AND(LEFT(O36,2)&lt;&gt;"--",LEFT(O36,1)&lt;&gt;"["),IF(LEFT(O36,2)="-2",2,1),0),0)</f>
        <v>0</v>
      </c>
      <c r="BQ36" s="15">
        <f>IF(BM36&lt;0,BL36+N36+N37,0)</f>
        <v>0</v>
      </c>
      <c r="BR36" s="16">
        <f>IF(U37&lt;&gt;"",VLOOKUP(U37,TurnInfo,2,0),-1)</f>
        <v>-1</v>
      </c>
      <c r="BS36" s="16">
        <f>IF($AV36&gt;=1,-1*BN37+IF($AV36&gt;=2,BN$69+IF(AND(BR$68&gt;0,BR$68&lt;BR36),BS$69-BN$69,0),0),0)</f>
        <v>0</v>
      </c>
      <c r="BT36" s="16">
        <f>IF(ISERR(FIND("[",T36)),-1,FIND("[",T36))</f>
        <v>-1</v>
      </c>
      <c r="BU36" s="17">
        <f>IF(T36&lt;&gt;"",IF(AND(LEFT(T36,2)&lt;&gt;"--",LEFT(T36,1)&lt;&gt;"["),IF(LEFT(T36,2)="-2",2,1),0),0)</f>
        <v>0</v>
      </c>
      <c r="BV36" s="15">
        <f>IF(BR36&lt;0,BQ36+S36+S37,0)</f>
        <v>0</v>
      </c>
      <c r="BW36" s="16">
        <f>IF(Z37&lt;&gt;"",VLOOKUP(Z37,TurnInfo,2,0),-1)</f>
        <v>-1</v>
      </c>
      <c r="BX36" s="16">
        <f>IF($AV36&gt;=1,-1*BS37+IF($AV36&gt;=2,BS$69+IF(AND(BW$68&gt;0,BW$68&lt;BW36),BX$69-BS$69,0),0),0)</f>
        <v>0</v>
      </c>
      <c r="BY36" s="16">
        <f>IF(ISERR(FIND("[",Y36)),-1,FIND("[",Y36))</f>
        <v>-1</v>
      </c>
      <c r="BZ36" s="17">
        <f>IF(Y36&lt;&gt;"",IF(AND(LEFT(Y36,2)&lt;&gt;"--",LEFT(Y36,1)&lt;&gt;"["),IF(LEFT(Y36,2)="-2",2,1),0),0)</f>
        <v>0</v>
      </c>
      <c r="CA36" s="15">
        <f>IF(BW36&lt;0,BV36+X36+X37,0)</f>
        <v>0</v>
      </c>
      <c r="CB36" s="16">
        <f>IF(AE37&lt;&gt;"",VLOOKUP(AE37,TurnInfo,2,0),-1)</f>
        <v>-1</v>
      </c>
      <c r="CC36" s="16">
        <f>IF($AV36&gt;=1,-1*BX37+IF($AV36&gt;=2,BX$69+IF(AND(CB$68&gt;0,CB$68&lt;CB36),CC$69-BX$69,0),0),0)</f>
        <v>0</v>
      </c>
      <c r="CD36" s="16">
        <f>IF(ISERR(FIND("[",AD36)),-1,FIND("[",AD36))</f>
        <v>-1</v>
      </c>
      <c r="CE36" s="17">
        <f>IF(AD36&lt;&gt;"",IF(AND(LEFT(AD36,2)&lt;&gt;"--",LEFT(AD36,1)&lt;&gt;"["),IF(LEFT(AD36,2)="-2",2,1),0),0)</f>
        <v>0</v>
      </c>
      <c r="CF36" s="15">
        <f>IF(CB36&lt;0,CA36+AC36+AC37,0)</f>
        <v>0</v>
      </c>
      <c r="CG36" s="16">
        <f>IF(AJ37&lt;&gt;"",VLOOKUP(AJ37,TurnInfo,2,0),-1)</f>
        <v>-1</v>
      </c>
      <c r="CH36" s="16">
        <f>IF($AV36&gt;=1,-1*CC37+IF($AV36&gt;=2,CC$69+IF(AND(CG$68&gt;0,CG$68&lt;CG36),CH$69-CC$69,0),0),0)</f>
        <v>0</v>
      </c>
      <c r="CI36" s="16">
        <f>IF(ISERR(FIND("[",AI36)),-1,FIND("[",AI36))</f>
        <v>-1</v>
      </c>
      <c r="CJ36" s="17">
        <f>IF(AI36&lt;&gt;"",IF(AND(LEFT(AI36,2)&lt;&gt;"--",LEFT(AI36,1)&lt;&gt;"["),IF(LEFT(AI36,2)="-2",2,1),0),0)</f>
        <v>0</v>
      </c>
      <c r="CK36" s="15">
        <f>IF(CG36&lt;0,CF36+AH36+AH37,0)</f>
        <v>0</v>
      </c>
      <c r="CL36" s="16">
        <f>IF(AO37&lt;&gt;"",VLOOKUP(AO37,TurnInfo,2,0),-1)</f>
        <v>-1</v>
      </c>
      <c r="CM36" s="16">
        <f>IF($AV36&gt;=1,-1*CH37+IF($AV36&gt;=2,CH$69+IF(AND(CL$68&gt;0,CL$68&lt;CL36),CM$69-CH$69,0),0),0)</f>
        <v>0</v>
      </c>
      <c r="CN36" s="16">
        <f>IF(ISERR(FIND("[",AN36)),-1,FIND("[",AN36))</f>
        <v>-1</v>
      </c>
      <c r="CO36" s="17">
        <f>IF(AN36&lt;&gt;"",IF(AND(LEFT(AN36,2)&lt;&gt;"--",LEFT(AN36,1)&lt;&gt;"["),IF(LEFT(AN36,2)="-2",2,1),0),0)</f>
        <v>0</v>
      </c>
    </row>
    <row r="37" spans="2:93" ht="12.75" customHeight="1" x14ac:dyDescent="0.2">
      <c r="B37" s="137"/>
      <c r="C37" s="104"/>
      <c r="D37" s="23"/>
      <c r="E37" s="24">
        <f>IF(D36+BB36&gt;0,BD36,0)</f>
        <v>0</v>
      </c>
      <c r="F37" s="102"/>
      <c r="G37" s="102"/>
      <c r="H37" s="25"/>
      <c r="I37" s="23"/>
      <c r="J37" s="24">
        <f>IF(I36+BG36&gt;0,BI36,0)</f>
        <v>0</v>
      </c>
      <c r="K37" s="102"/>
      <c r="L37" s="102"/>
      <c r="M37" s="25"/>
      <c r="N37" s="23"/>
      <c r="O37" s="24">
        <f>IF(N36+BL36&gt;0,BN36,0)</f>
        <v>0</v>
      </c>
      <c r="P37" s="102"/>
      <c r="Q37" s="102"/>
      <c r="R37" s="25"/>
      <c r="S37" s="23"/>
      <c r="T37" s="24">
        <f>IF(S36+BQ36&gt;0,BS36,0)</f>
        <v>0</v>
      </c>
      <c r="U37" s="102"/>
      <c r="V37" s="102"/>
      <c r="W37" s="25"/>
      <c r="X37" s="23"/>
      <c r="Y37" s="24">
        <f>IF(X36+BV36&gt;0,BX36,0)</f>
        <v>0</v>
      </c>
      <c r="Z37" s="102"/>
      <c r="AA37" s="102"/>
      <c r="AB37" s="25"/>
      <c r="AC37" s="23"/>
      <c r="AD37" s="24">
        <f>IF(AC36+CA36&gt;0,CC36,0)</f>
        <v>0</v>
      </c>
      <c r="AE37" s="102"/>
      <c r="AF37" s="102"/>
      <c r="AG37" s="25"/>
      <c r="AH37" s="23"/>
      <c r="AI37" s="24">
        <f>IF(AH36+CF36&gt;0,CH36,0)</f>
        <v>0</v>
      </c>
      <c r="AJ37" s="102"/>
      <c r="AK37" s="102"/>
      <c r="AL37" s="25"/>
      <c r="AM37" s="23"/>
      <c r="AN37" s="24">
        <f>IF(AM36+CK36&gt;0,CM36,0)</f>
        <v>0</v>
      </c>
      <c r="AO37" s="102"/>
      <c r="AP37" s="102"/>
      <c r="AQ37" s="25"/>
      <c r="AR37" s="136"/>
      <c r="AS37" s="101"/>
      <c r="BB37" s="15">
        <f>D36+D37+BB36+AZ37</f>
        <v>0</v>
      </c>
      <c r="BC37" s="16">
        <f>IF(AND(BD$28&gt;0,BD$28&lt;BC36),1,0)+BD$29</f>
        <v>0</v>
      </c>
      <c r="BD37" s="16">
        <f>AY37+BF36</f>
        <v>0</v>
      </c>
      <c r="BE37" s="16">
        <f>IF(BC36&gt;0,IF(BE36&gt;0,VALUE(MID(E36,BE36+1,FIND("]",E36)-BE36-1)),0),AZ37)</f>
        <v>0</v>
      </c>
      <c r="BF37" s="17">
        <f>BA37+IF(D36&gt;0,1,0)</f>
        <v>0</v>
      </c>
      <c r="BG37" s="15">
        <f>I36+I37+BG36+BE37</f>
        <v>0</v>
      </c>
      <c r="BH37" s="16">
        <f>IF(AND(BI$28&gt;0,BI$28&lt;BH36),1,0)+BI$29</f>
        <v>0</v>
      </c>
      <c r="BI37" s="16">
        <f>BD37+BK36</f>
        <v>0</v>
      </c>
      <c r="BJ37" s="16">
        <f>IF(BH36&gt;0,IF(BJ36&gt;0,VALUE(MID(J36,BJ36+1,FIND("]",J36)-BJ36-1)),0),BE37)</f>
        <v>0</v>
      </c>
      <c r="BK37" s="17">
        <f>BF37+IF(I36&gt;0,1,0)</f>
        <v>0</v>
      </c>
      <c r="BL37" s="15">
        <f>N36+N37+BL36+BJ37</f>
        <v>0</v>
      </c>
      <c r="BM37" s="16">
        <f>IF(AND(BN$28&gt;0,BN$28&lt;BM36),1,0)+BN$29</f>
        <v>0</v>
      </c>
      <c r="BN37" s="16">
        <f>BI37+BP36</f>
        <v>0</v>
      </c>
      <c r="BO37" s="16">
        <f>IF(BM36&gt;0,IF(BO36&gt;0,VALUE(MID(O36,BO36+1,FIND("]",O36)-BO36-1)),0),BJ37)</f>
        <v>0</v>
      </c>
      <c r="BP37" s="17">
        <f>BK37+IF(N36&gt;0,1,0)</f>
        <v>0</v>
      </c>
      <c r="BQ37" s="15">
        <f>S36+S37+BQ36+BO37</f>
        <v>0</v>
      </c>
      <c r="BR37" s="16">
        <f>IF(AND(BS$28&gt;0,BS$28&lt;BR36),1,0)+BS$29</f>
        <v>0</v>
      </c>
      <c r="BS37" s="16">
        <f>BN37+BU36</f>
        <v>0</v>
      </c>
      <c r="BT37" s="16">
        <f>IF(BR36&gt;0,IF(BT36&gt;0,VALUE(MID(T36,BT36+1,FIND("]",T36)-BT36-1)),0),BO37)</f>
        <v>0</v>
      </c>
      <c r="BU37" s="17">
        <f>BP37+IF(S36&gt;0,1,0)</f>
        <v>0</v>
      </c>
      <c r="BV37" s="15">
        <f>X36+X37+BV36+BT37</f>
        <v>0</v>
      </c>
      <c r="BW37" s="16">
        <f>IF(AND(BX$28&gt;0,BX$28&lt;BW36),1,0)+BX$29</f>
        <v>0</v>
      </c>
      <c r="BX37" s="16">
        <f>BS37+BZ36</f>
        <v>0</v>
      </c>
      <c r="BY37" s="16">
        <f>IF(BW36&gt;0,IF(BY36&gt;0,VALUE(MID(Y36,BY36+1,FIND("]",Y36)-BY36-1)),0),BT37)</f>
        <v>0</v>
      </c>
      <c r="BZ37" s="17">
        <f>BU37+IF(X36&gt;0,1,0)</f>
        <v>0</v>
      </c>
      <c r="CA37" s="15">
        <f>AC36+AC37+CA36+BY37</f>
        <v>0</v>
      </c>
      <c r="CB37" s="16">
        <f>IF(AND(CC$28&gt;0,CC$28&lt;CB36),1,0)+CC$29</f>
        <v>0</v>
      </c>
      <c r="CC37" s="16">
        <f>BX37+CE36</f>
        <v>0</v>
      </c>
      <c r="CD37" s="16">
        <f>IF(CB36&gt;0,IF(CD36&gt;0,VALUE(MID(AD36,CD36+1,FIND("]",AD36)-CD36-1)),0),BY37)</f>
        <v>0</v>
      </c>
      <c r="CE37" s="17">
        <f>BZ37+IF(AC36&gt;0,1,0)</f>
        <v>0</v>
      </c>
      <c r="CF37" s="15">
        <f>AH36+AH37+CF36+CD37</f>
        <v>0</v>
      </c>
      <c r="CG37" s="16">
        <f>IF(AND(CH$28&gt;0,CH$28&lt;CG36),1,0)+CH$29</f>
        <v>0</v>
      </c>
      <c r="CH37" s="16">
        <f>CC37+CJ36</f>
        <v>0</v>
      </c>
      <c r="CI37" s="16">
        <f>IF(CG36&gt;0,IF(CI36&gt;0,VALUE(MID(AI36,CI36+1,FIND("]",AI36)-CI36-1)),0),CD37)</f>
        <v>0</v>
      </c>
      <c r="CJ37" s="17">
        <f>CE37+IF(AH36&gt;0,1,0)</f>
        <v>0</v>
      </c>
      <c r="CK37" s="15">
        <f>AM36+AM37+CK36+CI37</f>
        <v>0</v>
      </c>
      <c r="CL37" s="16">
        <f>IF(AND(CM$28&gt;0,CM$28&lt;CL36),1,0)+CM$29</f>
        <v>0</v>
      </c>
      <c r="CM37" s="16">
        <f>CH37+CO36</f>
        <v>0</v>
      </c>
      <c r="CN37" s="16">
        <f>IF(CL36&gt;0,IF(CN36&gt;0,VALUE(MID(AN36,CN36+1,FIND("]",AN36)-CN36-1)),0),CI37)</f>
        <v>0</v>
      </c>
      <c r="CO37" s="17">
        <f>CJ37+IF(AM36&gt;0,1,0)</f>
        <v>0</v>
      </c>
    </row>
    <row r="38" spans="2:93" ht="12.75" customHeight="1" x14ac:dyDescent="0.2">
      <c r="B38" s="96" t="s">
        <v>57</v>
      </c>
      <c r="C38" s="97" t="s">
        <v>58</v>
      </c>
      <c r="D38" s="98"/>
      <c r="E38" s="98"/>
      <c r="F38" s="98"/>
      <c r="G38" s="98"/>
      <c r="H38" s="98"/>
      <c r="I38" s="98"/>
      <c r="J38" s="98"/>
      <c r="K38" s="98"/>
      <c r="L38" s="98"/>
      <c r="M38" s="98"/>
      <c r="N38" s="98"/>
      <c r="O38" s="98"/>
      <c r="P38" s="98"/>
      <c r="Q38" s="98"/>
      <c r="R38" s="98"/>
      <c r="S38" s="14"/>
      <c r="T38" s="93"/>
      <c r="U38" s="93"/>
      <c r="V38" s="93"/>
      <c r="W38" s="93"/>
      <c r="X38" s="14"/>
      <c r="Y38" s="93"/>
      <c r="Z38" s="93"/>
      <c r="AA38" s="93"/>
      <c r="AB38" s="93"/>
      <c r="AC38" s="14"/>
      <c r="AD38" s="93"/>
      <c r="AE38" s="93"/>
      <c r="AF38" s="93"/>
      <c r="AG38" s="93"/>
      <c r="AH38" s="14"/>
      <c r="AI38" s="93"/>
      <c r="AJ38" s="93"/>
      <c r="AK38" s="93"/>
      <c r="AL38" s="93"/>
      <c r="AM38" s="14"/>
      <c r="AN38" s="93"/>
      <c r="AO38" s="93"/>
      <c r="AP38" s="93"/>
      <c r="AQ38" s="93"/>
      <c r="AR38" s="94"/>
      <c r="AS38" s="95"/>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row>
    <row r="39" spans="2:93" ht="12.75" customHeight="1" x14ac:dyDescent="0.2">
      <c r="B39" s="96"/>
      <c r="C39" s="97"/>
      <c r="D39" s="98"/>
      <c r="E39" s="98"/>
      <c r="F39" s="98"/>
      <c r="G39" s="98"/>
      <c r="H39" s="98"/>
      <c r="I39" s="98"/>
      <c r="J39" s="98"/>
      <c r="K39" s="98"/>
      <c r="L39" s="98"/>
      <c r="M39" s="98"/>
      <c r="N39" s="98"/>
      <c r="O39" s="98"/>
      <c r="P39" s="98"/>
      <c r="Q39" s="98"/>
      <c r="R39" s="98"/>
      <c r="S39" s="19"/>
      <c r="T39" s="113"/>
      <c r="U39" s="113"/>
      <c r="V39" s="139"/>
      <c r="W39" s="139"/>
      <c r="X39" s="19"/>
      <c r="Y39" s="113"/>
      <c r="Z39" s="113"/>
      <c r="AA39" s="139"/>
      <c r="AB39" s="139"/>
      <c r="AC39" s="19"/>
      <c r="AD39" s="113"/>
      <c r="AE39" s="113"/>
      <c r="AF39" s="139"/>
      <c r="AG39" s="139"/>
      <c r="AH39" s="19"/>
      <c r="AI39" s="113"/>
      <c r="AJ39" s="113"/>
      <c r="AK39" s="139"/>
      <c r="AL39" s="139"/>
      <c r="AM39" s="19"/>
      <c r="AN39" s="113"/>
      <c r="AO39" s="113"/>
      <c r="AP39" s="139"/>
      <c r="AQ39" s="139"/>
      <c r="AR39" s="94"/>
      <c r="AS39" s="95"/>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row>
    <row r="40" spans="2:93" ht="12.75" customHeight="1" x14ac:dyDescent="0.2">
      <c r="B40" s="90" t="s">
        <v>101</v>
      </c>
      <c r="C40" s="91" t="s">
        <v>43</v>
      </c>
      <c r="D40" s="92"/>
      <c r="E40" s="92"/>
      <c r="F40" s="92"/>
      <c r="G40" s="92"/>
      <c r="H40" s="92"/>
      <c r="I40" s="92"/>
      <c r="J40" s="92"/>
      <c r="K40" s="92"/>
      <c r="L40" s="92"/>
      <c r="M40" s="92"/>
      <c r="N40" s="92"/>
      <c r="O40" s="92"/>
      <c r="P40" s="92"/>
      <c r="Q40" s="92"/>
      <c r="R40" s="92"/>
      <c r="S40" s="92"/>
      <c r="T40" s="92"/>
      <c r="U40" s="92"/>
      <c r="V40" s="92"/>
      <c r="W40" s="92"/>
      <c r="X40" s="22"/>
      <c r="Y40" s="81"/>
      <c r="Z40" s="81"/>
      <c r="AA40" s="81"/>
      <c r="AB40" s="81"/>
      <c r="AC40" s="22"/>
      <c r="AD40" s="81"/>
      <c r="AE40" s="81"/>
      <c r="AF40" s="81"/>
      <c r="AG40" s="81"/>
      <c r="AH40" s="22"/>
      <c r="AI40" s="81"/>
      <c r="AJ40" s="81"/>
      <c r="AK40" s="81"/>
      <c r="AL40" s="81"/>
      <c r="AM40" s="22"/>
      <c r="AN40" s="81"/>
      <c r="AO40" s="81"/>
      <c r="AP40" s="81"/>
      <c r="AQ40" s="81"/>
      <c r="AR40" s="88"/>
      <c r="AS40" s="89"/>
    </row>
    <row r="41" spans="2:93" ht="12.75" customHeight="1" x14ac:dyDescent="0.2">
      <c r="B41" s="90"/>
      <c r="C41" s="91"/>
      <c r="D41" s="92"/>
      <c r="E41" s="92"/>
      <c r="F41" s="92"/>
      <c r="G41" s="92"/>
      <c r="H41" s="92"/>
      <c r="I41" s="92"/>
      <c r="J41" s="92"/>
      <c r="K41" s="92"/>
      <c r="L41" s="92"/>
      <c r="M41" s="92"/>
      <c r="N41" s="92"/>
      <c r="O41" s="92"/>
      <c r="P41" s="92"/>
      <c r="Q41" s="92"/>
      <c r="R41" s="92"/>
      <c r="S41" s="92"/>
      <c r="T41" s="92"/>
      <c r="U41" s="92"/>
      <c r="V41" s="92"/>
      <c r="W41" s="92"/>
      <c r="X41" s="19"/>
      <c r="Y41" s="113"/>
      <c r="Z41" s="113"/>
      <c r="AA41" s="139"/>
      <c r="AB41" s="139"/>
      <c r="AC41" s="19"/>
      <c r="AD41" s="113"/>
      <c r="AE41" s="113"/>
      <c r="AF41" s="139"/>
      <c r="AG41" s="139"/>
      <c r="AH41" s="19"/>
      <c r="AI41" s="113"/>
      <c r="AJ41" s="113"/>
      <c r="AK41" s="139"/>
      <c r="AL41" s="139"/>
      <c r="AM41" s="19"/>
      <c r="AN41" s="113"/>
      <c r="AO41" s="113"/>
      <c r="AP41" s="139"/>
      <c r="AQ41" s="139"/>
      <c r="AR41" s="88"/>
      <c r="AS41" s="89"/>
    </row>
    <row r="42" spans="2:93" ht="12.75" customHeight="1" x14ac:dyDescent="0.2">
      <c r="B42" s="90" t="s">
        <v>102</v>
      </c>
      <c r="C42" s="91" t="s">
        <v>58</v>
      </c>
      <c r="D42" s="92"/>
      <c r="E42" s="92"/>
      <c r="F42" s="92"/>
      <c r="G42" s="92"/>
      <c r="H42" s="92"/>
      <c r="I42" s="92"/>
      <c r="J42" s="92"/>
      <c r="K42" s="92"/>
      <c r="L42" s="92"/>
      <c r="M42" s="92"/>
      <c r="N42" s="92"/>
      <c r="O42" s="92"/>
      <c r="P42" s="92"/>
      <c r="Q42" s="92"/>
      <c r="R42" s="92"/>
      <c r="S42" s="92"/>
      <c r="T42" s="92"/>
      <c r="U42" s="92"/>
      <c r="V42" s="92"/>
      <c r="W42" s="92"/>
      <c r="X42" s="22"/>
      <c r="Y42" s="81"/>
      <c r="Z42" s="81"/>
      <c r="AA42" s="81"/>
      <c r="AB42" s="81"/>
      <c r="AC42" s="22"/>
      <c r="AD42" s="81"/>
      <c r="AE42" s="81"/>
      <c r="AF42" s="81"/>
      <c r="AG42" s="81"/>
      <c r="AH42" s="22"/>
      <c r="AI42" s="81"/>
      <c r="AJ42" s="81"/>
      <c r="AK42" s="81"/>
      <c r="AL42" s="81"/>
      <c r="AM42" s="22"/>
      <c r="AN42" s="81"/>
      <c r="AO42" s="81"/>
      <c r="AP42" s="81"/>
      <c r="AQ42" s="81"/>
      <c r="AR42" s="88"/>
      <c r="AS42" s="89"/>
    </row>
    <row r="43" spans="2:93" ht="12.75" customHeight="1" x14ac:dyDescent="0.2">
      <c r="B43" s="90"/>
      <c r="C43" s="91"/>
      <c r="D43" s="92"/>
      <c r="E43" s="92"/>
      <c r="F43" s="92"/>
      <c r="G43" s="92"/>
      <c r="H43" s="92"/>
      <c r="I43" s="92"/>
      <c r="J43" s="92"/>
      <c r="K43" s="92"/>
      <c r="L43" s="92"/>
      <c r="M43" s="92"/>
      <c r="N43" s="92"/>
      <c r="O43" s="92"/>
      <c r="P43" s="92"/>
      <c r="Q43" s="92"/>
      <c r="R43" s="92"/>
      <c r="S43" s="92"/>
      <c r="T43" s="92"/>
      <c r="U43" s="92"/>
      <c r="V43" s="92"/>
      <c r="W43" s="92"/>
      <c r="X43" s="19"/>
      <c r="Y43" s="113"/>
      <c r="Z43" s="113"/>
      <c r="AA43" s="139"/>
      <c r="AB43" s="139"/>
      <c r="AC43" s="19"/>
      <c r="AD43" s="113"/>
      <c r="AE43" s="113"/>
      <c r="AF43" s="139"/>
      <c r="AG43" s="139"/>
      <c r="AH43" s="19"/>
      <c r="AI43" s="113"/>
      <c r="AJ43" s="113"/>
      <c r="AK43" s="139"/>
      <c r="AL43" s="139"/>
      <c r="AM43" s="19"/>
      <c r="AN43" s="113"/>
      <c r="AO43" s="113"/>
      <c r="AP43" s="139"/>
      <c r="AQ43" s="139"/>
      <c r="AR43" s="88"/>
      <c r="AS43" s="89"/>
    </row>
    <row r="44" spans="2:93" ht="12.75" customHeight="1" x14ac:dyDescent="0.2">
      <c r="B44" s="90" t="s">
        <v>59</v>
      </c>
      <c r="C44" s="91" t="s">
        <v>45</v>
      </c>
      <c r="D44" s="92"/>
      <c r="E44" s="92"/>
      <c r="F44" s="92"/>
      <c r="G44" s="92"/>
      <c r="H44" s="92"/>
      <c r="I44" s="22"/>
      <c r="J44" s="81"/>
      <c r="K44" s="81"/>
      <c r="L44" s="81"/>
      <c r="M44" s="81"/>
      <c r="N44" s="22"/>
      <c r="O44" s="81"/>
      <c r="P44" s="81"/>
      <c r="Q44" s="81"/>
      <c r="R44" s="81"/>
      <c r="S44" s="22"/>
      <c r="T44" s="81"/>
      <c r="U44" s="81"/>
      <c r="V44" s="81"/>
      <c r="W44" s="81"/>
      <c r="X44" s="22"/>
      <c r="Y44" s="81"/>
      <c r="Z44" s="81"/>
      <c r="AA44" s="81"/>
      <c r="AB44" s="81"/>
      <c r="AC44" s="22"/>
      <c r="AD44" s="81"/>
      <c r="AE44" s="81"/>
      <c r="AF44" s="81"/>
      <c r="AG44" s="81"/>
      <c r="AH44" s="22"/>
      <c r="AI44" s="81"/>
      <c r="AJ44" s="81"/>
      <c r="AK44" s="81"/>
      <c r="AL44" s="81"/>
      <c r="AM44" s="22"/>
      <c r="AN44" s="81"/>
      <c r="AO44" s="81"/>
      <c r="AP44" s="81"/>
      <c r="AQ44" s="81"/>
      <c r="AR44" s="88"/>
      <c r="AS44" s="89"/>
    </row>
    <row r="45" spans="2:93" ht="12.75" customHeight="1" x14ac:dyDescent="0.2">
      <c r="B45" s="90"/>
      <c r="C45" s="91"/>
      <c r="D45" s="92"/>
      <c r="E45" s="92"/>
      <c r="F45" s="92"/>
      <c r="G45" s="92"/>
      <c r="H45" s="92"/>
      <c r="I45" s="19"/>
      <c r="J45" s="113"/>
      <c r="K45" s="113"/>
      <c r="L45" s="139"/>
      <c r="M45" s="139"/>
      <c r="N45" s="19"/>
      <c r="O45" s="113"/>
      <c r="P45" s="113"/>
      <c r="Q45" s="139"/>
      <c r="R45" s="139"/>
      <c r="S45" s="19"/>
      <c r="T45" s="113"/>
      <c r="U45" s="113"/>
      <c r="V45" s="139"/>
      <c r="W45" s="139"/>
      <c r="X45" s="19"/>
      <c r="Y45" s="113"/>
      <c r="Z45" s="113"/>
      <c r="AA45" s="139"/>
      <c r="AB45" s="139"/>
      <c r="AC45" s="19"/>
      <c r="AD45" s="113"/>
      <c r="AE45" s="113"/>
      <c r="AF45" s="139"/>
      <c r="AG45" s="139"/>
      <c r="AH45" s="19"/>
      <c r="AI45" s="113"/>
      <c r="AJ45" s="113"/>
      <c r="AK45" s="139"/>
      <c r="AL45" s="139"/>
      <c r="AM45" s="19"/>
      <c r="AN45" s="113"/>
      <c r="AO45" s="113"/>
      <c r="AP45" s="139"/>
      <c r="AQ45" s="139"/>
      <c r="AR45" s="88"/>
      <c r="AS45" s="89"/>
    </row>
    <row r="46" spans="2:93" ht="12.75" customHeight="1" x14ac:dyDescent="0.2">
      <c r="B46" s="137" t="s">
        <v>60</v>
      </c>
      <c r="C46" s="138" t="s">
        <v>61</v>
      </c>
      <c r="D46" s="124"/>
      <c r="E46" s="124"/>
      <c r="F46" s="124"/>
      <c r="G46" s="124"/>
      <c r="H46" s="124"/>
      <c r="I46" s="22"/>
      <c r="J46" s="132"/>
      <c r="K46" s="132"/>
      <c r="L46" s="133"/>
      <c r="M46" s="133"/>
      <c r="N46" s="22"/>
      <c r="O46" s="132"/>
      <c r="P46" s="132"/>
      <c r="Q46" s="133"/>
      <c r="R46" s="133"/>
      <c r="S46" s="22"/>
      <c r="T46" s="132"/>
      <c r="U46" s="132"/>
      <c r="V46" s="133"/>
      <c r="W46" s="133"/>
      <c r="X46" s="22"/>
      <c r="Y46" s="132"/>
      <c r="Z46" s="132"/>
      <c r="AA46" s="133"/>
      <c r="AB46" s="133"/>
      <c r="AC46" s="22"/>
      <c r="AD46" s="132"/>
      <c r="AE46" s="132"/>
      <c r="AF46" s="133"/>
      <c r="AG46" s="133"/>
      <c r="AH46" s="22"/>
      <c r="AI46" s="132"/>
      <c r="AJ46" s="132"/>
      <c r="AK46" s="133"/>
      <c r="AL46" s="133"/>
      <c r="AM46" s="22"/>
      <c r="AN46" s="132"/>
      <c r="AO46" s="132"/>
      <c r="AP46" s="133"/>
      <c r="AQ46" s="133"/>
      <c r="AR46" s="136"/>
      <c r="AS46" s="101"/>
    </row>
    <row r="47" spans="2:93" ht="12.75" customHeight="1" x14ac:dyDescent="0.2">
      <c r="B47" s="137"/>
      <c r="C47" s="138"/>
      <c r="D47" s="124"/>
      <c r="E47" s="124"/>
      <c r="F47" s="124"/>
      <c r="G47" s="124"/>
      <c r="H47" s="124"/>
      <c r="I47" s="19"/>
      <c r="J47" s="130"/>
      <c r="K47" s="130"/>
      <c r="L47" s="131"/>
      <c r="M47" s="131"/>
      <c r="N47" s="19"/>
      <c r="O47" s="130"/>
      <c r="P47" s="130"/>
      <c r="Q47" s="131"/>
      <c r="R47" s="131"/>
      <c r="S47" s="19"/>
      <c r="T47" s="130"/>
      <c r="U47" s="130"/>
      <c r="V47" s="131"/>
      <c r="W47" s="131"/>
      <c r="X47" s="19"/>
      <c r="Y47" s="130"/>
      <c r="Z47" s="130"/>
      <c r="AA47" s="131"/>
      <c r="AB47" s="131"/>
      <c r="AC47" s="19"/>
      <c r="AD47" s="130"/>
      <c r="AE47" s="130"/>
      <c r="AF47" s="131"/>
      <c r="AG47" s="131"/>
      <c r="AH47" s="19"/>
      <c r="AI47" s="130"/>
      <c r="AJ47" s="130"/>
      <c r="AK47" s="131"/>
      <c r="AL47" s="131"/>
      <c r="AM47" s="19"/>
      <c r="AN47" s="130"/>
      <c r="AO47" s="130"/>
      <c r="AP47" s="131"/>
      <c r="AQ47" s="131"/>
      <c r="AR47" s="136"/>
      <c r="AS47" s="101"/>
    </row>
    <row r="48" spans="2:93" ht="12.75" customHeight="1" x14ac:dyDescent="0.2">
      <c r="B48" s="85" t="s">
        <v>103</v>
      </c>
      <c r="C48" s="86" t="s">
        <v>104</v>
      </c>
      <c r="D48" s="87"/>
      <c r="E48" s="87"/>
      <c r="F48" s="87"/>
      <c r="G48" s="87"/>
      <c r="H48" s="87"/>
      <c r="I48" s="87"/>
      <c r="J48" s="87"/>
      <c r="K48" s="87"/>
      <c r="L48" s="87"/>
      <c r="M48" s="87"/>
      <c r="N48" s="87"/>
      <c r="O48" s="87"/>
      <c r="P48" s="87"/>
      <c r="Q48" s="87"/>
      <c r="R48" s="87"/>
      <c r="S48" s="22"/>
      <c r="T48" s="132"/>
      <c r="U48" s="132"/>
      <c r="V48" s="133"/>
      <c r="W48" s="133"/>
      <c r="X48" s="22"/>
      <c r="Y48" s="132"/>
      <c r="Z48" s="132"/>
      <c r="AA48" s="133"/>
      <c r="AB48" s="133"/>
      <c r="AC48" s="22"/>
      <c r="AD48" s="132"/>
      <c r="AE48" s="132"/>
      <c r="AF48" s="133"/>
      <c r="AG48" s="133"/>
      <c r="AH48" s="22"/>
      <c r="AI48" s="132"/>
      <c r="AJ48" s="132"/>
      <c r="AK48" s="133"/>
      <c r="AL48" s="133"/>
      <c r="AM48" s="22"/>
      <c r="AN48" s="132"/>
      <c r="AO48" s="132"/>
      <c r="AP48" s="133"/>
      <c r="AQ48" s="133"/>
      <c r="AR48" s="82"/>
      <c r="AS48" s="83"/>
    </row>
    <row r="49" spans="2:93" ht="12.75" customHeight="1" x14ac:dyDescent="0.2">
      <c r="B49" s="85"/>
      <c r="C49" s="86"/>
      <c r="D49" s="87"/>
      <c r="E49" s="87"/>
      <c r="F49" s="87"/>
      <c r="G49" s="87"/>
      <c r="H49" s="87"/>
      <c r="I49" s="87"/>
      <c r="J49" s="87"/>
      <c r="K49" s="87"/>
      <c r="L49" s="87"/>
      <c r="M49" s="87"/>
      <c r="N49" s="87"/>
      <c r="O49" s="87"/>
      <c r="P49" s="87"/>
      <c r="Q49" s="87"/>
      <c r="R49" s="87"/>
      <c r="S49" s="19"/>
      <c r="T49" s="130"/>
      <c r="U49" s="130"/>
      <c r="V49" s="131"/>
      <c r="W49" s="131"/>
      <c r="X49" s="19"/>
      <c r="Y49" s="130"/>
      <c r="Z49" s="130"/>
      <c r="AA49" s="131"/>
      <c r="AB49" s="131"/>
      <c r="AC49" s="19"/>
      <c r="AD49" s="130"/>
      <c r="AE49" s="130"/>
      <c r="AF49" s="131"/>
      <c r="AG49" s="131"/>
      <c r="AH49" s="19"/>
      <c r="AI49" s="130"/>
      <c r="AJ49" s="130"/>
      <c r="AK49" s="131"/>
      <c r="AL49" s="131"/>
      <c r="AM49" s="19"/>
      <c r="AN49" s="130"/>
      <c r="AO49" s="130"/>
      <c r="AP49" s="131"/>
      <c r="AQ49" s="131"/>
      <c r="AR49" s="82"/>
      <c r="AS49" s="83"/>
    </row>
    <row r="50" spans="2:93" ht="12.75" customHeight="1" x14ac:dyDescent="0.2">
      <c r="B50" s="79" t="s">
        <v>62</v>
      </c>
      <c r="C50" s="79"/>
      <c r="D50" s="80">
        <f>SUM(D28:D49)</f>
        <v>0</v>
      </c>
      <c r="E50" s="80"/>
      <c r="F50" s="80"/>
      <c r="G50" s="80"/>
      <c r="H50" s="80"/>
      <c r="I50" s="80">
        <f>SUM(I28:I49)</f>
        <v>0</v>
      </c>
      <c r="J50" s="80"/>
      <c r="K50" s="80"/>
      <c r="L50" s="80"/>
      <c r="M50" s="80"/>
      <c r="N50" s="80">
        <f>SUM(N28:N49)</f>
        <v>0</v>
      </c>
      <c r="O50" s="80"/>
      <c r="P50" s="80"/>
      <c r="Q50" s="80"/>
      <c r="R50" s="80"/>
      <c r="S50" s="80">
        <f>SUM(S28:S49)</f>
        <v>0</v>
      </c>
      <c r="T50" s="80"/>
      <c r="U50" s="80"/>
      <c r="V50" s="80"/>
      <c r="W50" s="80"/>
      <c r="X50" s="80">
        <f>SUM(X28:X49)</f>
        <v>0</v>
      </c>
      <c r="Y50" s="80"/>
      <c r="Z50" s="80"/>
      <c r="AA50" s="80"/>
      <c r="AB50" s="80"/>
      <c r="AC50" s="80">
        <f>SUM(AC28:AC49)</f>
        <v>0</v>
      </c>
      <c r="AD50" s="80"/>
      <c r="AE50" s="80"/>
      <c r="AF50" s="80"/>
      <c r="AG50" s="80"/>
      <c r="AH50" s="80">
        <f>SUM(AH28:AH49)</f>
        <v>0</v>
      </c>
      <c r="AI50" s="80"/>
      <c r="AJ50" s="80"/>
      <c r="AK50" s="80"/>
      <c r="AL50" s="80"/>
      <c r="AM50" s="80">
        <f>SUM(AM28:AM49)</f>
        <v>0</v>
      </c>
      <c r="AN50" s="80"/>
      <c r="AO50" s="80"/>
      <c r="AP50" s="80"/>
      <c r="AQ50" s="80"/>
      <c r="AR50" s="27"/>
      <c r="AS50" s="28"/>
      <c r="AV50" s="29"/>
      <c r="BB50" s="15">
        <f>IF(OR(D50&gt;ROUND((D$4+0.9)/2,0),SUMIF($B28:$B49,"",D28:D49)&lt;&gt;0),1,0)</f>
        <v>0</v>
      </c>
      <c r="BC50" s="16"/>
      <c r="BD50" s="16"/>
      <c r="BE50" s="16"/>
      <c r="BF50" s="17"/>
      <c r="BG50" s="15">
        <f>IF(OR(I50&gt;ROUND((I$4+0.9)/2,0),SUMIF($B28:$B49,"",I28:I49)&lt;&gt;0),1,0)</f>
        <v>0</v>
      </c>
      <c r="BH50" s="16"/>
      <c r="BI50" s="16"/>
      <c r="BJ50" s="16"/>
      <c r="BK50" s="17"/>
      <c r="BL50" s="15">
        <f>IF(OR(N50&gt;ROUND((N$4+0.9)/2,0),SUMIF($B28:$B49,"",N28:N49)&lt;&gt;0),1,0)</f>
        <v>0</v>
      </c>
      <c r="BM50" s="16"/>
      <c r="BN50" s="16"/>
      <c r="BO50" s="16"/>
      <c r="BP50" s="17"/>
      <c r="BQ50" s="15">
        <f>IF(OR(S50&gt;ROUND((S$4+0.9)/2,0),SUMIF($B28:$B49,"",S28:S49)&lt;&gt;0),1,0)</f>
        <v>0</v>
      </c>
      <c r="BR50" s="16"/>
      <c r="BS50" s="16"/>
      <c r="BT50" s="16"/>
      <c r="BU50" s="17"/>
      <c r="BV50" s="15">
        <f>IF(OR(X50&gt;ROUND((X$4+0.9)/2,0),SUMIF($B28:$B49,"",X28:X49)&lt;&gt;0),1,0)</f>
        <v>0</v>
      </c>
      <c r="BW50" s="16"/>
      <c r="BX50" s="16"/>
      <c r="BY50" s="16"/>
      <c r="BZ50" s="17"/>
      <c r="CA50" s="15">
        <f>IF(OR(AC50&gt;ROUND((AC$4+0.9)/2,0),SUMIF($B28:$B49,"",AC28:AC49)&lt;&gt;0),1,0)</f>
        <v>0</v>
      </c>
      <c r="CB50" s="16"/>
      <c r="CC50" s="16"/>
      <c r="CD50" s="16"/>
      <c r="CE50" s="17"/>
      <c r="CF50" s="15">
        <f>IF(OR(AH50&gt;ROUND((AH$4+0.9)/2,0),SUMIF($B28:$B49,"",AH28:AH49)&lt;&gt;0),1,0)</f>
        <v>0</v>
      </c>
      <c r="CG50" s="16"/>
      <c r="CH50" s="16"/>
      <c r="CI50" s="16"/>
      <c r="CJ50" s="17"/>
      <c r="CK50" s="15">
        <f>IF(OR(AM50&gt;ROUND((AM$4+0.9)/2,0),SUMIF($B28:$B49,"",AM28:AM49)&lt;&gt;0),1,0)</f>
        <v>0</v>
      </c>
      <c r="CL50" s="16"/>
      <c r="CM50" s="16"/>
      <c r="CN50" s="16"/>
      <c r="CO50" s="17"/>
    </row>
    <row r="51" spans="2:93" ht="12.75" customHeight="1" x14ac:dyDescent="0.2">
      <c r="B51" s="114" t="s">
        <v>63</v>
      </c>
      <c r="C51" s="115"/>
      <c r="D51" s="14"/>
      <c r="E51" s="111" t="str">
        <f>IF(AND(D51+BB51&gt;0,H52&gt;0),VLOOKUP(BB52+BC52+E52+H52,MilitaryResultsInfo,VLOOKUP($B51,MilitaryResultsProjectInfo,2,0)),"")</f>
        <v/>
      </c>
      <c r="F51" s="111"/>
      <c r="G51" s="111"/>
      <c r="H51" s="111"/>
      <c r="I51" s="14"/>
      <c r="J51" s="111" t="str">
        <f>IF(AND(I51+BG51&gt;0,M52&gt;0),VLOOKUP(BG52+BH52+J52+M52,MilitaryResultsInfo,VLOOKUP($B51,MilitaryResultsProjectInfo,2,0)),"")</f>
        <v/>
      </c>
      <c r="K51" s="111"/>
      <c r="L51" s="111"/>
      <c r="M51" s="111"/>
      <c r="N51" s="14"/>
      <c r="O51" s="111" t="str">
        <f>IF(AND(N51+BL51&gt;0,R52&gt;0),VLOOKUP(BL52+BM52+O52+R52,MilitaryResultsInfo,VLOOKUP($B51,MilitaryResultsProjectInfo,2,0)),"")</f>
        <v/>
      </c>
      <c r="P51" s="111"/>
      <c r="Q51" s="111"/>
      <c r="R51" s="111"/>
      <c r="S51" s="14"/>
      <c r="T51" s="111" t="str">
        <f>IF(AND(S51+BQ51&gt;0,W52&gt;0),VLOOKUP(BQ52+BR52+T52+W52,MilitaryResultsInfo,VLOOKUP($B51,MilitaryResultsProjectInfo,2,0)),"")</f>
        <v/>
      </c>
      <c r="U51" s="111"/>
      <c r="V51" s="111"/>
      <c r="W51" s="111"/>
      <c r="X51" s="14"/>
      <c r="Y51" s="111" t="str">
        <f>IF(AND(X51+BV51&gt;0,AB52&gt;0),VLOOKUP(BV52+BW52+Y52+AB52,MilitaryResultsInfo,VLOOKUP($B51,MilitaryResultsProjectInfo,2,0)),"")</f>
        <v/>
      </c>
      <c r="Z51" s="111"/>
      <c r="AA51" s="111"/>
      <c r="AB51" s="111"/>
      <c r="AC51" s="14"/>
      <c r="AD51" s="111" t="str">
        <f>IF(AND(AC51+CA51&gt;0,AG52&gt;0),VLOOKUP(CA52+CB52+AD52+AG52,MilitaryResultsInfo,VLOOKUP($B51,MilitaryResultsProjectInfo,2,0)),"")</f>
        <v/>
      </c>
      <c r="AE51" s="111"/>
      <c r="AF51" s="111"/>
      <c r="AG51" s="111"/>
      <c r="AH51" s="14"/>
      <c r="AI51" s="111" t="str">
        <f>IF(AND(AH51+CF51&gt;0,AL52&gt;0),VLOOKUP(CF52+CG52+AI52+AL52,MilitaryResultsInfo,VLOOKUP($B51,MilitaryResultsProjectInfo,2,0)),"")</f>
        <v/>
      </c>
      <c r="AJ51" s="111"/>
      <c r="AK51" s="111"/>
      <c r="AL51" s="111"/>
      <c r="AM51" s="14"/>
      <c r="AN51" s="111" t="str">
        <f>IF(AND(AM51+CK51&gt;0,AQ52&gt;0),VLOOKUP(CK52+CL52+AN52+AQ52,MilitaryResultsInfo,VLOOKUP($B51,MilitaryResultsProjectInfo,2,0)),"")</f>
        <v/>
      </c>
      <c r="AO51" s="111"/>
      <c r="AP51" s="111"/>
      <c r="AQ51" s="111"/>
      <c r="AR51" s="94" t="s">
        <v>12</v>
      </c>
      <c r="AS51" s="112"/>
      <c r="BB51" s="15">
        <f>IF(AX51&lt;0,AW52,0)</f>
        <v>0</v>
      </c>
      <c r="BC51" s="16">
        <f>IF(F52&lt;&gt;"",VLOOKUP(F52,TurnInfo,2,0),-1)</f>
        <v>-1</v>
      </c>
      <c r="BD51" s="16">
        <f>IF(AND(UPPER(LEFT(E51,1))="B",F52&lt;&gt;""),VLOOKUP(F52,TurnInfo,2,0),-1)</f>
        <v>-1</v>
      </c>
      <c r="BE51" s="16">
        <f>IF(ISERR(FIND("[",E51)),-1,FIND("[",E51))</f>
        <v>-1</v>
      </c>
      <c r="BF51" s="17">
        <f>IF(E51&lt;&gt;"",IF(AND(LEFT(E51,2)&lt;&gt;"--",LEFT(E51,1)&lt;&gt;"["),IF(LEFT(E51,2)="-2",2,1),0),0)</f>
        <v>0</v>
      </c>
      <c r="BG51" s="15">
        <f>IF(BC51&lt;0,BB51+D51+D52,0)</f>
        <v>0</v>
      </c>
      <c r="BH51" s="16">
        <f>IF(K52&lt;&gt;"",VLOOKUP(K52,TurnInfo,2,0),-1)</f>
        <v>-1</v>
      </c>
      <c r="BI51" s="16">
        <f>IF(AND(UPPER(LEFT(J51,1))="B",K52&lt;&gt;""),VLOOKUP(K52,TurnInfo,2,0),-1)</f>
        <v>-1</v>
      </c>
      <c r="BJ51" s="16">
        <f>IF(ISERR(FIND("[",J51)),-1,FIND("[",J51))</f>
        <v>-1</v>
      </c>
      <c r="BK51" s="17">
        <f>IF(J51&lt;&gt;"",IF(AND(LEFT(J51,2)&lt;&gt;"--",LEFT(J51,1)&lt;&gt;"["),IF(LEFT(J51,2)="-2",2,1),0),0)</f>
        <v>0</v>
      </c>
      <c r="BL51" s="15">
        <f>IF(BH51&lt;0,BG51+I51+I52,0)</f>
        <v>0</v>
      </c>
      <c r="BM51" s="16">
        <f>IF(P52&lt;&gt;"",VLOOKUP(P52,TurnInfo,2,0),-1)</f>
        <v>-1</v>
      </c>
      <c r="BN51" s="16">
        <f>IF(AND(UPPER(LEFT(O51,1))="B",P52&lt;&gt;""),VLOOKUP(P52,TurnInfo,2,0),-1)</f>
        <v>-1</v>
      </c>
      <c r="BO51" s="16">
        <f>IF(ISERR(FIND("[",O51)),-1,FIND("[",O51))</f>
        <v>-1</v>
      </c>
      <c r="BP51" s="17">
        <f>IF(O51&lt;&gt;"",IF(AND(LEFT(O51,2)&lt;&gt;"--",LEFT(O51,1)&lt;&gt;"["),IF(LEFT(O51,2)="-2",2,1),0),0)</f>
        <v>0</v>
      </c>
      <c r="BQ51" s="15">
        <f>IF(BM51&lt;0,BL51+N51+N52,0)</f>
        <v>0</v>
      </c>
      <c r="BR51" s="16">
        <f>IF(U52&lt;&gt;"",VLOOKUP(U52,TurnInfo,2,0),-1)</f>
        <v>-1</v>
      </c>
      <c r="BS51" s="16">
        <f>IF(AND(UPPER(LEFT(T51,1))="B",U52&lt;&gt;""),VLOOKUP(U52,TurnInfo,2,0),-1)</f>
        <v>-1</v>
      </c>
      <c r="BT51" s="16">
        <f>IF(ISERR(FIND("[",T51)),-1,FIND("[",T51))</f>
        <v>-1</v>
      </c>
      <c r="BU51" s="17">
        <f>IF(T51&lt;&gt;"",IF(AND(LEFT(T51,2)&lt;&gt;"--",LEFT(T51,1)&lt;&gt;"["),IF(LEFT(T51,2)="-2",2,1),0),0)</f>
        <v>0</v>
      </c>
      <c r="BV51" s="15">
        <f>IF(BR51&lt;0,BQ51+S51+S52,0)</f>
        <v>0</v>
      </c>
      <c r="BW51" s="16">
        <f>IF(Z52&lt;&gt;"",VLOOKUP(Z52,TurnInfo,2,0),-1)</f>
        <v>-1</v>
      </c>
      <c r="BX51" s="16">
        <f>IF(AND(UPPER(LEFT(Y51,1))="B",Z52&lt;&gt;""),VLOOKUP(Z52,TurnInfo,2,0),-1)</f>
        <v>-1</v>
      </c>
      <c r="BY51" s="16">
        <f>IF(ISERR(FIND("[",Y51)),-1,FIND("[",Y51))</f>
        <v>-1</v>
      </c>
      <c r="BZ51" s="17">
        <f>IF(Y51&lt;&gt;"",IF(AND(LEFT(Y51,2)&lt;&gt;"--",LEFT(Y51,1)&lt;&gt;"["),IF(LEFT(Y51,2)="-2",2,1),0),0)</f>
        <v>0</v>
      </c>
      <c r="CA51" s="15">
        <f>IF(BW51&lt;0,BV51+X51+X52,0)</f>
        <v>0</v>
      </c>
      <c r="CB51" s="16">
        <f>IF(AE52&lt;&gt;"",VLOOKUP(AE52,TurnInfo,2,0),-1)</f>
        <v>-1</v>
      </c>
      <c r="CC51" s="16">
        <f>IF(AND(UPPER(LEFT(AD51,1))="B",AE52&lt;&gt;""),VLOOKUP(AE52,TurnInfo,2,0),-1)</f>
        <v>-1</v>
      </c>
      <c r="CD51" s="16">
        <f>IF(ISERR(FIND("[",AD51)),-1,FIND("[",AD51))</f>
        <v>-1</v>
      </c>
      <c r="CE51" s="17">
        <f>IF(AD51&lt;&gt;"",IF(AND(LEFT(AD51,2)&lt;&gt;"--",LEFT(AD51,1)&lt;&gt;"["),IF(LEFT(AD51,2)="-2",2,1),0),0)</f>
        <v>0</v>
      </c>
      <c r="CF51" s="15">
        <f>IF(CB51&lt;0,CA51+AC51+AC52,0)</f>
        <v>0</v>
      </c>
      <c r="CG51" s="16">
        <f>IF(AJ52&lt;&gt;"",VLOOKUP(AJ52,TurnInfo,2,0),-1)</f>
        <v>-1</v>
      </c>
      <c r="CH51" s="16">
        <f>IF(AND(UPPER(LEFT(AI51,1))="B",AJ52&lt;&gt;""),VLOOKUP(AJ52,TurnInfo,2,0),-1)</f>
        <v>-1</v>
      </c>
      <c r="CI51" s="16">
        <f>IF(ISERR(FIND("[",AI51)),-1,FIND("[",AI51))</f>
        <v>-1</v>
      </c>
      <c r="CJ51" s="17">
        <f>IF(AI51&lt;&gt;"",IF(AND(LEFT(AI51,2)&lt;&gt;"--",LEFT(AI51,1)&lt;&gt;"["),IF(LEFT(AI51,2)="-2",2,1),0),0)</f>
        <v>0</v>
      </c>
      <c r="CK51" s="15">
        <f>IF(CG51&lt;0,CF51+AH51+AH52,0)</f>
        <v>0</v>
      </c>
      <c r="CL51" s="16">
        <f>IF(AO52&lt;&gt;"",VLOOKUP(AO52,TurnInfo,2,0),-1)</f>
        <v>-1</v>
      </c>
      <c r="CM51" s="16">
        <f>IF(AND(UPPER(LEFT(AN51,1))="B",AO52&lt;&gt;""),VLOOKUP(AO52,TurnInfo,2,0),-1)</f>
        <v>-1</v>
      </c>
      <c r="CN51" s="16">
        <f>IF(ISERR(FIND("[",AN51)),-1,FIND("[",AN51))</f>
        <v>-1</v>
      </c>
      <c r="CO51" s="17">
        <f>IF(AN51&lt;&gt;"",IF(AND(LEFT(AN51,2)&lt;&gt;"--",LEFT(AN51,1)&lt;&gt;"["),IF(LEFT(AN51,2)="-2",2,1),0),0)</f>
        <v>0</v>
      </c>
    </row>
    <row r="52" spans="2:93" ht="12.75" customHeight="1" x14ac:dyDescent="0.2">
      <c r="B52" s="114"/>
      <c r="C52" s="115"/>
      <c r="D52" s="19"/>
      <c r="E52" s="20"/>
      <c r="F52" s="113"/>
      <c r="G52" s="113"/>
      <c r="H52" s="21"/>
      <c r="I52" s="19"/>
      <c r="J52" s="20"/>
      <c r="K52" s="113"/>
      <c r="L52" s="113"/>
      <c r="M52" s="21"/>
      <c r="N52" s="19"/>
      <c r="O52" s="20"/>
      <c r="P52" s="113"/>
      <c r="Q52" s="113"/>
      <c r="R52" s="21"/>
      <c r="S52" s="19"/>
      <c r="T52" s="20"/>
      <c r="U52" s="113"/>
      <c r="V52" s="113"/>
      <c r="W52" s="21"/>
      <c r="X52" s="19"/>
      <c r="Y52" s="20"/>
      <c r="Z52" s="113"/>
      <c r="AA52" s="113"/>
      <c r="AB52" s="21"/>
      <c r="AC52" s="19"/>
      <c r="AD52" s="20"/>
      <c r="AE52" s="113"/>
      <c r="AF52" s="113"/>
      <c r="AG52" s="21"/>
      <c r="AH52" s="19"/>
      <c r="AI52" s="20"/>
      <c r="AJ52" s="113"/>
      <c r="AK52" s="113"/>
      <c r="AL52" s="21"/>
      <c r="AM52" s="19"/>
      <c r="AN52" s="20"/>
      <c r="AO52" s="113"/>
      <c r="AP52" s="113"/>
      <c r="AQ52" s="21"/>
      <c r="AR52" s="94"/>
      <c r="AS52" s="112"/>
      <c r="BB52" s="15">
        <f>D51+D52+BB51+AZ52</f>
        <v>0</v>
      </c>
      <c r="BC52" s="16"/>
      <c r="BD52" s="16">
        <f>IF(AY51&gt;0,1,0)+AY52</f>
        <v>0</v>
      </c>
      <c r="BE52" s="16">
        <f>IF(BC51&gt;0,IF(BE51&gt;0,VALUE(MID(E51,BE51+1,FIND("]",E51)-BE51-1)),0),AZ52)</f>
        <v>0</v>
      </c>
      <c r="BF52" s="17">
        <f>BA52+IF(D51&gt;0,1,0)</f>
        <v>0</v>
      </c>
      <c r="BG52" s="15">
        <f>I51+I52+BG51+BE52</f>
        <v>0</v>
      </c>
      <c r="BH52" s="16"/>
      <c r="BI52" s="16">
        <f>IF(BD51&gt;0,1,0)+BD52</f>
        <v>0</v>
      </c>
      <c r="BJ52" s="16">
        <f>IF(BH51&gt;0,IF(BJ51&gt;0,VALUE(MID(J51,BJ51+1,FIND("]",J51)-BJ51-1)),0),BE52)</f>
        <v>0</v>
      </c>
      <c r="BK52" s="17">
        <f>BF52+IF(I51&gt;0,1,0)</f>
        <v>0</v>
      </c>
      <c r="BL52" s="15">
        <f>N51+N52+BL51+BJ52</f>
        <v>0</v>
      </c>
      <c r="BM52" s="16"/>
      <c r="BN52" s="16">
        <f>IF(BI51&gt;0,1,0)+BI52</f>
        <v>0</v>
      </c>
      <c r="BO52" s="16">
        <f>IF(BM51&gt;0,IF(BO51&gt;0,VALUE(MID(O51,BO51+1,FIND("]",O51)-BO51-1)),0),BJ52)</f>
        <v>0</v>
      </c>
      <c r="BP52" s="17">
        <f>BK52+IF(N51&gt;0,1,0)</f>
        <v>0</v>
      </c>
      <c r="BQ52" s="15">
        <f>S51+S52+BQ51+BO52</f>
        <v>0</v>
      </c>
      <c r="BR52" s="16"/>
      <c r="BS52" s="16">
        <f>IF(BN51&gt;0,1,0)+BN52</f>
        <v>0</v>
      </c>
      <c r="BT52" s="16">
        <f>IF(BR51&gt;0,IF(BT51&gt;0,VALUE(MID(T51,BT51+1,FIND("]",T51)-BT51-1)),0),BO52)</f>
        <v>0</v>
      </c>
      <c r="BU52" s="17">
        <f>BP52+IF(S51&gt;0,1,0)</f>
        <v>0</v>
      </c>
      <c r="BV52" s="15">
        <f>X51+X52+BV51+BT52</f>
        <v>0</v>
      </c>
      <c r="BW52" s="16"/>
      <c r="BX52" s="16">
        <f>IF(BS51&gt;0,1,0)+BS52</f>
        <v>0</v>
      </c>
      <c r="BY52" s="16">
        <f>IF(BW51&gt;0,IF(BY51&gt;0,VALUE(MID(Y51,BY51+1,FIND("]",Y51)-BY51-1)),0),BT52)</f>
        <v>0</v>
      </c>
      <c r="BZ52" s="17">
        <f>BU52+IF(X51&gt;0,1,0)</f>
        <v>0</v>
      </c>
      <c r="CA52" s="15">
        <f>AC51+AC52+CA51+BY52</f>
        <v>0</v>
      </c>
      <c r="CB52" s="16"/>
      <c r="CC52" s="16">
        <f>IF(BX51&gt;0,1,0)+BX52</f>
        <v>0</v>
      </c>
      <c r="CD52" s="16">
        <f>IF(CB51&gt;0,IF(CD51&gt;0,VALUE(MID(AD51,CD51+1,FIND("]",AD51)-CD51-1)),0),BY52)</f>
        <v>0</v>
      </c>
      <c r="CE52" s="17">
        <f>BZ52+IF(AC51&gt;0,1,0)</f>
        <v>0</v>
      </c>
      <c r="CF52" s="15">
        <f>AH51+AH52+CF51+CD52</f>
        <v>0</v>
      </c>
      <c r="CG52" s="16"/>
      <c r="CH52" s="16">
        <f>IF(CC51&gt;0,1,0)+CC52</f>
        <v>0</v>
      </c>
      <c r="CI52" s="16">
        <f>IF(CG51&gt;0,IF(CI51&gt;0,VALUE(MID(AI51,CI51+1,FIND("]",AI51)-CI51-1)),0),CD52)</f>
        <v>0</v>
      </c>
      <c r="CJ52" s="17">
        <f>CE52+IF(AH51&gt;0,1,0)</f>
        <v>0</v>
      </c>
      <c r="CK52" s="15">
        <f>AM51+AM52+CK51+CI52</f>
        <v>0</v>
      </c>
      <c r="CL52" s="16"/>
      <c r="CM52" s="16">
        <f>IF(CH51&gt;0,1,0)+CH52</f>
        <v>0</v>
      </c>
      <c r="CN52" s="16">
        <f>IF(CL51&gt;0,IF(CN51&gt;0,VALUE(MID(AN51,CN51+1,FIND("]",AN51)-CN51-1)),0),CI52)</f>
        <v>0</v>
      </c>
      <c r="CO52" s="17">
        <f>CJ52+IF(AM51&gt;0,1,0)</f>
        <v>0</v>
      </c>
    </row>
    <row r="53" spans="2:93" ht="12.75" customHeight="1" x14ac:dyDescent="0.2">
      <c r="B53" s="90" t="s">
        <v>64</v>
      </c>
      <c r="C53" s="108"/>
      <c r="D53" s="22"/>
      <c r="E53" s="99" t="str">
        <f>IF(AND(D53+BB53&gt;0,H54&gt;0),INDEX(MilitaryResultsInfo,BB54+BC54+E54+H54,VLOOKUP($B53,MilitaryResultsProjectInfo,2,0)),"")</f>
        <v/>
      </c>
      <c r="F53" s="99"/>
      <c r="G53" s="99"/>
      <c r="H53" s="99"/>
      <c r="I53" s="22"/>
      <c r="J53" s="99" t="str">
        <f>IF(AND(I53+BG53&gt;0,M54&gt;0),INDEX(MilitaryResultsInfo,BG54+BH54+J54+M54,VLOOKUP($B53,MilitaryResultsProjectInfo,2,0)),"")</f>
        <v/>
      </c>
      <c r="K53" s="99"/>
      <c r="L53" s="99"/>
      <c r="M53" s="99"/>
      <c r="N53" s="22"/>
      <c r="O53" s="99" t="str">
        <f>IF(AND(N53+BL53&gt;0,R54&gt;0),INDEX(MilitaryResultsInfo,BL54+BM54+O54+R54,VLOOKUP($B53,MilitaryResultsProjectInfo,2,0)),"")</f>
        <v/>
      </c>
      <c r="P53" s="99"/>
      <c r="Q53" s="99"/>
      <c r="R53" s="99"/>
      <c r="S53" s="22"/>
      <c r="T53" s="99" t="str">
        <f>IF(AND(S53+BQ53&gt;0,W54&gt;0),INDEX(MilitaryResultsInfo,BQ54+BR54+T54+W54,VLOOKUP($B53,MilitaryResultsProjectInfo,2,0)),"")</f>
        <v/>
      </c>
      <c r="U53" s="99"/>
      <c r="V53" s="99"/>
      <c r="W53" s="99"/>
      <c r="X53" s="22"/>
      <c r="Y53" s="99" t="str">
        <f>IF(AND(X53+BV53&gt;0,AB54&gt;0),INDEX(MilitaryResultsInfo,BV54+BW54+Y54+AB54,VLOOKUP($B53,MilitaryResultsProjectInfo,2,0)),"")</f>
        <v/>
      </c>
      <c r="Z53" s="99"/>
      <c r="AA53" s="99"/>
      <c r="AB53" s="99"/>
      <c r="AC53" s="22"/>
      <c r="AD53" s="99" t="str">
        <f>IF(AND(AC53+CA53&gt;0,AG54&gt;0),INDEX(MilitaryResultsInfo,CA54+CB54+AD54+AG54,VLOOKUP($B53,MilitaryResultsProjectInfo,2,0)),"")</f>
        <v/>
      </c>
      <c r="AE53" s="99"/>
      <c r="AF53" s="99"/>
      <c r="AG53" s="99"/>
      <c r="AH53" s="22"/>
      <c r="AI53" s="99" t="str">
        <f>IF(AND(AH53+CF53&gt;0,AL54&gt;0),INDEX(MilitaryResultsInfo,CF54+CG54+AI54+AL54,VLOOKUP($B53,MilitaryResultsProjectInfo,2,0)),"")</f>
        <v/>
      </c>
      <c r="AJ53" s="99"/>
      <c r="AK53" s="99"/>
      <c r="AL53" s="99"/>
      <c r="AM53" s="22"/>
      <c r="AN53" s="99" t="str">
        <f>IF(AND(AM53+CK53&gt;0,AQ54&gt;0),INDEX(MilitaryResultsInfo,CK54+CL54+AN54+AQ54,VLOOKUP($B53,MilitaryResultsProjectInfo,2,0)),"")</f>
        <v/>
      </c>
      <c r="AO53" s="99"/>
      <c r="AP53" s="99"/>
      <c r="AQ53" s="99"/>
      <c r="AR53" s="105" t="s">
        <v>25</v>
      </c>
      <c r="AS53" s="106"/>
      <c r="AV53" s="1">
        <v>1</v>
      </c>
      <c r="BB53" s="15">
        <f>IF(AX53&lt;0,AW54,0)</f>
        <v>0</v>
      </c>
      <c r="BC53" s="16">
        <f>IF(F54&lt;&gt;"",VLOOKUP(F54,TurnInfo,2,0),-1)</f>
        <v>-1</v>
      </c>
      <c r="BD53" s="16">
        <f>IF($AV53&gt;=1,-1*AY54+IF($AV53&gt;=2,AY$69+IF(AND(BC$68&gt;0,BC$68&lt;BC53),1,0),0),0)</f>
        <v>-2</v>
      </c>
      <c r="BE53" s="16">
        <f>IF(ISERR(FIND("[",E53)),-1,FIND("[",E53))</f>
        <v>-1</v>
      </c>
      <c r="BF53" s="17">
        <f>IF(E53&lt;&gt;"",IF(AND(LEFT(E53,2)&lt;&gt;"--",LEFT(E53,1)&lt;&gt;"["),IF(LEFT(E53,2)="-2",2,1),0),0)</f>
        <v>0</v>
      </c>
      <c r="BG53" s="15">
        <f>IF(BC53&lt;0,BB53+D53+D54,0)</f>
        <v>0</v>
      </c>
      <c r="BH53" s="16">
        <f>IF(K54&lt;&gt;"",VLOOKUP(K54,TurnInfo,2,0),-1)</f>
        <v>-1</v>
      </c>
      <c r="BI53" s="16">
        <f>IF($AV53&gt;=1,-1*BD54+IF($AV53&gt;=2,BD$69+IF(AND(BH$68&gt;0,BH$68&lt;BH53),1,0),0),0)</f>
        <v>-2</v>
      </c>
      <c r="BJ53" s="16">
        <f>IF(ISERR(FIND("[",J53)),-1,FIND("[",J53))</f>
        <v>-1</v>
      </c>
      <c r="BK53" s="17">
        <f>IF(J53&lt;&gt;"",IF(AND(LEFT(J53,2)&lt;&gt;"--",LEFT(J53,1)&lt;&gt;"["),IF(LEFT(J53,2)="-2",2,1),0),0)</f>
        <v>0</v>
      </c>
      <c r="BL53" s="15">
        <f>IF(BH53&lt;0,BG53+I53+I54,0)</f>
        <v>0</v>
      </c>
      <c r="BM53" s="16">
        <f>IF(P54&lt;&gt;"",VLOOKUP(P54,TurnInfo,2,0),-1)</f>
        <v>-1</v>
      </c>
      <c r="BN53" s="16">
        <f>IF($AV53&gt;=1,-1*BI54+IF($AV53&gt;=2,BI$69+IF(AND(BM$68&gt;0,BM$68&lt;BM53),1,0),0),0)</f>
        <v>-2</v>
      </c>
      <c r="BO53" s="16">
        <f>IF(ISERR(FIND("[",O53)),-1,FIND("[",O53))</f>
        <v>-1</v>
      </c>
      <c r="BP53" s="17">
        <f>IF(O53&lt;&gt;"",IF(AND(LEFT(O53,2)&lt;&gt;"--",LEFT(O53,1)&lt;&gt;"["),IF(LEFT(O53,2)="-2",2,1),0),0)</f>
        <v>0</v>
      </c>
      <c r="BQ53" s="15">
        <f>IF(BM53&lt;0,BL53+N53+N54,0)</f>
        <v>0</v>
      </c>
      <c r="BR53" s="16">
        <f>IF(U54&lt;&gt;"",VLOOKUP(U54,TurnInfo,2,0),-1)</f>
        <v>-1</v>
      </c>
      <c r="BS53" s="16">
        <f>IF($AV53&gt;=1,-1*BN54+IF($AV53&gt;=2,BN$69+IF(AND(BR$68&gt;0,BR$68&lt;BR53),1,0),0),0)</f>
        <v>-2</v>
      </c>
      <c r="BT53" s="16">
        <f>IF(ISERR(FIND("[",T53)),-1,FIND("[",T53))</f>
        <v>-1</v>
      </c>
      <c r="BU53" s="17">
        <f>IF(T53&lt;&gt;"",IF(AND(LEFT(T53,2)&lt;&gt;"--",LEFT(T53,1)&lt;&gt;"["),IF(LEFT(T53,2)="-2",2,1),0),0)</f>
        <v>0</v>
      </c>
      <c r="BV53" s="15">
        <f>IF(BR53&lt;0,BQ53+S53+S54,0)</f>
        <v>0</v>
      </c>
      <c r="BW53" s="16">
        <f>IF(Z54&lt;&gt;"",VLOOKUP(Z54,TurnInfo,2,0),-1)</f>
        <v>-1</v>
      </c>
      <c r="BX53" s="16">
        <f>IF($AV53&gt;=1,-1*BS54+IF($AV53&gt;=2,BS$69+IF(AND(BW$68&gt;0,BW$68&lt;BW53),1,0),0),0)</f>
        <v>-2</v>
      </c>
      <c r="BY53" s="16">
        <f>IF(ISERR(FIND("[",Y53)),-1,FIND("[",Y53))</f>
        <v>-1</v>
      </c>
      <c r="BZ53" s="17">
        <f>IF(Y53&lt;&gt;"",IF(AND(LEFT(Y53,2)&lt;&gt;"--",LEFT(Y53,1)&lt;&gt;"["),IF(LEFT(Y53,2)="-2",2,1),0),0)</f>
        <v>0</v>
      </c>
      <c r="CA53" s="15">
        <f>IF(BW53&lt;0,BV53+X53+X54,0)</f>
        <v>0</v>
      </c>
      <c r="CB53" s="16">
        <f>IF(AE54&lt;&gt;"",VLOOKUP(AE54,TurnInfo,2,0),-1)</f>
        <v>-1</v>
      </c>
      <c r="CC53" s="16">
        <f>IF($AV53&gt;=1,-1*BX54+IF($AV53&gt;=2,BX$69+IF(AND(CB$68&gt;0,CB$68&lt;CB53),1,0),0),0)</f>
        <v>-2</v>
      </c>
      <c r="CD53" s="16">
        <f>IF(ISERR(FIND("[",AD53)),-1,FIND("[",AD53))</f>
        <v>-1</v>
      </c>
      <c r="CE53" s="17">
        <f>IF(AD53&lt;&gt;"",IF(AND(LEFT(AD53,2)&lt;&gt;"--",LEFT(AD53,1)&lt;&gt;"["),IF(LEFT(AD53,2)="-2",2,1),0),0)</f>
        <v>0</v>
      </c>
      <c r="CF53" s="15">
        <f>IF(CB53&lt;0,CA53+AC53+AC54,0)</f>
        <v>0</v>
      </c>
      <c r="CG53" s="16">
        <f>IF(AJ54&lt;&gt;"",VLOOKUP(AJ54,TurnInfo,2,0),-1)</f>
        <v>-1</v>
      </c>
      <c r="CH53" s="16">
        <f>IF($AV53&gt;=1,-1*CC54+IF($AV53&gt;=2,CC$69+IF(AND(CG$68&gt;0,CG$68&lt;CG53),1,0),0),0)</f>
        <v>-2</v>
      </c>
      <c r="CI53" s="16">
        <f>IF(ISERR(FIND("[",AI53)),-1,FIND("[",AI53))</f>
        <v>-1</v>
      </c>
      <c r="CJ53" s="17">
        <f>IF(AI53&lt;&gt;"",IF(AND(LEFT(AI53,2)&lt;&gt;"--",LEFT(AI53,1)&lt;&gt;"["),IF(LEFT(AI53,2)="-2",2,1),0),0)</f>
        <v>0</v>
      </c>
      <c r="CK53" s="15">
        <f>IF(CG53&lt;0,CF53+AH53+AH54,0)</f>
        <v>0</v>
      </c>
      <c r="CL53" s="16">
        <f>IF(AO54&lt;&gt;"",VLOOKUP(AO54,TurnInfo,2,0),-1)</f>
        <v>-1</v>
      </c>
      <c r="CM53" s="16">
        <f>IF($AV53&gt;=1,-1*CH54+IF($AV53&gt;=2,CH$69+IF(AND(CL$68&gt;0,CL$68&lt;CL53),1,0),0),0)</f>
        <v>-2</v>
      </c>
      <c r="CN53" s="16">
        <f>IF(ISERR(FIND("[",AN53)),-1,FIND("[",AN53))</f>
        <v>-1</v>
      </c>
      <c r="CO53" s="17">
        <f>IF(AN53&lt;&gt;"",IF(AND(LEFT(AN53,2)&lt;&gt;"--",LEFT(AN53,1)&lt;&gt;"["),IF(LEFT(AN53,2)="-2",2,1),0),0)</f>
        <v>0</v>
      </c>
    </row>
    <row r="54" spans="2:93" ht="12.75" customHeight="1" x14ac:dyDescent="0.2">
      <c r="B54" s="90"/>
      <c r="C54" s="108"/>
      <c r="D54" s="23"/>
      <c r="E54" s="24">
        <f>IF(D53+BB53&gt;0,BD53,0)</f>
        <v>0</v>
      </c>
      <c r="F54" s="102"/>
      <c r="G54" s="102"/>
      <c r="H54" s="25"/>
      <c r="I54" s="23"/>
      <c r="J54" s="24">
        <f>IF(I53+BG53&gt;0,BI53,0)</f>
        <v>0</v>
      </c>
      <c r="K54" s="102"/>
      <c r="L54" s="102"/>
      <c r="M54" s="25"/>
      <c r="N54" s="23"/>
      <c r="O54" s="24">
        <f>IF(N53+BL53&gt;0,BN53,0)</f>
        <v>0</v>
      </c>
      <c r="P54" s="102"/>
      <c r="Q54" s="102"/>
      <c r="R54" s="25"/>
      <c r="S54" s="23"/>
      <c r="T54" s="24">
        <f>IF(S53+BQ53&gt;0,BS53,0)</f>
        <v>0</v>
      </c>
      <c r="U54" s="102"/>
      <c r="V54" s="102"/>
      <c r="W54" s="25"/>
      <c r="X54" s="23"/>
      <c r="Y54" s="24">
        <f>IF(X53+BV53&gt;0,BX53,0)</f>
        <v>0</v>
      </c>
      <c r="Z54" s="102"/>
      <c r="AA54" s="102"/>
      <c r="AB54" s="25"/>
      <c r="AC54" s="23"/>
      <c r="AD54" s="24">
        <f>IF(AC53+CA53&gt;0,CC53,0)</f>
        <v>0</v>
      </c>
      <c r="AE54" s="102"/>
      <c r="AF54" s="102"/>
      <c r="AG54" s="25"/>
      <c r="AH54" s="23"/>
      <c r="AI54" s="24">
        <f>IF(AH53+CF53&gt;0,CH53,0)</f>
        <v>0</v>
      </c>
      <c r="AJ54" s="102"/>
      <c r="AK54" s="102"/>
      <c r="AL54" s="25"/>
      <c r="AM54" s="23"/>
      <c r="AN54" s="24">
        <f>IF(AM53+CK53&gt;0,CM53,0)</f>
        <v>0</v>
      </c>
      <c r="AO54" s="102"/>
      <c r="AP54" s="102"/>
      <c r="AQ54" s="25"/>
      <c r="AR54" s="105"/>
      <c r="AS54" s="106"/>
      <c r="AY54" s="1">
        <v>2</v>
      </c>
      <c r="BB54" s="15">
        <f>D53+D54+BB53+AZ54</f>
        <v>0</v>
      </c>
      <c r="BC54" s="16">
        <f>IF(AND(BD$51&gt;0,BD$51&lt;BC53),1,0)+BD$52</f>
        <v>0</v>
      </c>
      <c r="BD54" s="16">
        <f>AY54+BF53</f>
        <v>2</v>
      </c>
      <c r="BE54" s="16">
        <f>IF(BC53&gt;0,IF(BE53&gt;0,VALUE(MID(E53,BE53+1,FIND("]",E53)-BE53-1)),0),AZ54)</f>
        <v>0</v>
      </c>
      <c r="BF54" s="17">
        <f>BA54+IF(D53&gt;0,1,0)</f>
        <v>0</v>
      </c>
      <c r="BG54" s="15">
        <f>I53+I54+BG53+BE54</f>
        <v>0</v>
      </c>
      <c r="BH54" s="16">
        <f>IF(AND(BI$51&gt;0,BI$51&lt;BH53),1,0)+BI$52</f>
        <v>0</v>
      </c>
      <c r="BI54" s="16">
        <f>BD54+BK53</f>
        <v>2</v>
      </c>
      <c r="BJ54" s="16">
        <f>IF(BH53&gt;0,IF(BJ53&gt;0,VALUE(MID(J53,BJ53+1,FIND("]",J53)-BJ53-1)),0),BE54)</f>
        <v>0</v>
      </c>
      <c r="BK54" s="17">
        <f>BF54+IF(I53&gt;0,1,0)</f>
        <v>0</v>
      </c>
      <c r="BL54" s="15">
        <f>N53+N54+BL53+BJ54</f>
        <v>0</v>
      </c>
      <c r="BM54" s="16">
        <f>IF(AND(BN$51&gt;0,BN$51&lt;BM53),1,0)+BN$52</f>
        <v>0</v>
      </c>
      <c r="BN54" s="16">
        <f>BI54+BP53</f>
        <v>2</v>
      </c>
      <c r="BO54" s="16">
        <f>IF(BM53&gt;0,IF(BO53&gt;0,VALUE(MID(O53,BO53+1,FIND("]",O53)-BO53-1)),0),BJ54)</f>
        <v>0</v>
      </c>
      <c r="BP54" s="17">
        <f>BK54+IF(N53&gt;0,1,0)</f>
        <v>0</v>
      </c>
      <c r="BQ54" s="15">
        <f>S53+S54+BQ53+BO54</f>
        <v>0</v>
      </c>
      <c r="BR54" s="16">
        <f>IF(AND(BS$51&gt;0,BS$51&lt;BR53),1,0)+BS$52</f>
        <v>0</v>
      </c>
      <c r="BS54" s="16">
        <f>BN54+BU53</f>
        <v>2</v>
      </c>
      <c r="BT54" s="16">
        <f>IF(BR53&gt;0,IF(BT53&gt;0,VALUE(MID(T53,BT53+1,FIND("]",T53)-BT53-1)),0),BO54)</f>
        <v>0</v>
      </c>
      <c r="BU54" s="17">
        <f>BP54+IF(S53&gt;0,1,0)</f>
        <v>0</v>
      </c>
      <c r="BV54" s="15">
        <f>X53+X54+BV53+BT54</f>
        <v>0</v>
      </c>
      <c r="BW54" s="16">
        <f>IF(AND(BX$51&gt;0,BX$51&lt;BW53),1,0)+BX$52</f>
        <v>0</v>
      </c>
      <c r="BX54" s="16">
        <f>BS54+BZ53</f>
        <v>2</v>
      </c>
      <c r="BY54" s="16">
        <f>IF(BW53&gt;0,IF(BY53&gt;0,VALUE(MID(Y53,BY53+1,FIND("]",Y53)-BY53-1)),0),BT54)</f>
        <v>0</v>
      </c>
      <c r="BZ54" s="17">
        <f>BU54+IF(X53&gt;0,1,0)</f>
        <v>0</v>
      </c>
      <c r="CA54" s="15">
        <f>AC53+AC54+CA53+BY54</f>
        <v>0</v>
      </c>
      <c r="CB54" s="16">
        <f>IF(AND(CC$51&gt;0,CC$51&lt;CB53),1,0)+CC$52</f>
        <v>0</v>
      </c>
      <c r="CC54" s="16">
        <f>BX54+CE53</f>
        <v>2</v>
      </c>
      <c r="CD54" s="16">
        <f>IF(CB53&gt;0,IF(CD53&gt;0,VALUE(MID(AD53,CD53+1,FIND("]",AD53)-CD53-1)),0),BY54)</f>
        <v>0</v>
      </c>
      <c r="CE54" s="17">
        <f>BZ54+IF(AC53&gt;0,1,0)</f>
        <v>0</v>
      </c>
      <c r="CF54" s="15">
        <f>AH53+AH54+CF53+CD54</f>
        <v>0</v>
      </c>
      <c r="CG54" s="16">
        <f>IF(AND(CH$51&gt;0,CH$51&lt;CG53),1,0)+CH$52</f>
        <v>0</v>
      </c>
      <c r="CH54" s="16">
        <f>CC54+CJ53</f>
        <v>2</v>
      </c>
      <c r="CI54" s="16">
        <f>IF(CG53&gt;0,IF(CI53&gt;0,VALUE(MID(AI53,CI53+1,FIND("]",AI53)-CI53-1)),0),CD54)</f>
        <v>0</v>
      </c>
      <c r="CJ54" s="17">
        <f>CE54+IF(AH53&gt;0,1,0)</f>
        <v>0</v>
      </c>
      <c r="CK54" s="15">
        <f>AM53+AM54+CK53+CI54</f>
        <v>0</v>
      </c>
      <c r="CL54" s="16">
        <f>IF(AND(CM$51&gt;0,CM$51&lt;CL53),1,0)+CM$52</f>
        <v>0</v>
      </c>
      <c r="CM54" s="16">
        <f>CH54+CO53</f>
        <v>2</v>
      </c>
      <c r="CN54" s="16">
        <f>IF(CL53&gt;0,IF(CN53&gt;0,VALUE(MID(AN53,CN53+1,FIND("]",AN53)-CN53-1)),0),CI54)</f>
        <v>0</v>
      </c>
      <c r="CO54" s="17">
        <f>CJ54+IF(AM53&gt;0,1,0)</f>
        <v>0</v>
      </c>
    </row>
    <row r="55" spans="2:93" ht="12.75" customHeight="1" x14ac:dyDescent="0.2">
      <c r="B55" s="123" t="s">
        <v>65</v>
      </c>
      <c r="C55" s="104"/>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22"/>
      <c r="AD55" s="99" t="str">
        <f>IF(AND(AC55+CA55&gt;0,AG56&gt;0),INDEX(MilitaryResultsInfo,CA56+CB56+AD56+AG56,VLOOKUP($B55,MilitaryResultsProjectInfo,2,0)),"")</f>
        <v/>
      </c>
      <c r="AE55" s="99"/>
      <c r="AF55" s="99"/>
      <c r="AG55" s="99"/>
      <c r="AH55" s="22"/>
      <c r="AI55" s="99" t="str">
        <f>IF(AND(AH55+CF55&gt;0,AL56&gt;0),INDEX(MilitaryResultsInfo,CF56+CG56+AI56+AL56,VLOOKUP($B55,MilitaryResultsProjectInfo,2,0)),"")</f>
        <v/>
      </c>
      <c r="AJ55" s="99"/>
      <c r="AK55" s="99"/>
      <c r="AL55" s="99"/>
      <c r="AM55" s="22"/>
      <c r="AN55" s="99" t="str">
        <f>IF(AND(AM55+CK55&gt;0,AQ56&gt;0),INDEX(MilitaryResultsInfo,CK56+CL56+AN56+AQ56,VLOOKUP($B55,MilitaryResultsProjectInfo,2,0)),"")</f>
        <v/>
      </c>
      <c r="AO55" s="99"/>
      <c r="AP55" s="99"/>
      <c r="AQ55" s="99"/>
      <c r="AR55" s="100">
        <v>9</v>
      </c>
      <c r="AS55" s="101" t="s">
        <v>28</v>
      </c>
      <c r="BB55" s="15">
        <f>IF(AX55&lt;0,AW56,0)</f>
        <v>0</v>
      </c>
      <c r="BC55" s="16">
        <f>IF(F56&lt;&gt;"",VLOOKUP(F56,TurnInfo,2,0),-1)</f>
        <v>-1</v>
      </c>
      <c r="BD55" s="16">
        <f>IF($AV55&gt;=1,-1*AY56+IF($AV55&gt;=2,AY$69+IF(AND(BC$68&gt;0,BC$68&lt;BC55),1,0),0),0)</f>
        <v>0</v>
      </c>
      <c r="BE55" s="16">
        <f>IF(ISERR(FIND("[",E55)),-1,FIND("[",E55))</f>
        <v>-1</v>
      </c>
      <c r="BF55" s="17">
        <f>IF(E55&lt;&gt;"",IF(AND(LEFT(E55,2)&lt;&gt;"--",LEFT(E55,1)&lt;&gt;"["),IF(LEFT(E55,2)="-2",2,1),0),0)</f>
        <v>0</v>
      </c>
      <c r="BG55" s="15">
        <f>IF(BC55&lt;0,BB55+D55+D56,0)</f>
        <v>0</v>
      </c>
      <c r="BH55" s="16">
        <f>IF(K56&lt;&gt;"",VLOOKUP(K56,TurnInfo,2,0),-1)</f>
        <v>-1</v>
      </c>
      <c r="BI55" s="16">
        <f>IF($AV55&gt;=1,-1*BD56+IF($AV55&gt;=2,BD$69+IF(AND(BH$68&gt;0,BH$68&lt;BH55),1,0),0),0)</f>
        <v>0</v>
      </c>
      <c r="BJ55" s="16">
        <f>IF(ISERR(FIND("[",J55)),-1,FIND("[",J55))</f>
        <v>-1</v>
      </c>
      <c r="BK55" s="17">
        <f>IF(J55&lt;&gt;"",IF(AND(LEFT(J55,2)&lt;&gt;"--",LEFT(J55,1)&lt;&gt;"["),IF(LEFT(J55,2)="-2",2,1),0),0)</f>
        <v>0</v>
      </c>
      <c r="BL55" s="15">
        <f>IF(BH55&lt;0,BG55+I55+I56,0)</f>
        <v>0</v>
      </c>
      <c r="BM55" s="16">
        <f>IF(P56&lt;&gt;"",VLOOKUP(P56,TurnInfo,2,0),-1)</f>
        <v>-1</v>
      </c>
      <c r="BN55" s="16">
        <f>IF($AV55&gt;=1,-1*BI56+IF($AV55&gt;=2,BI$69+IF(AND(BM$68&gt;0,BM$68&lt;BM55),1,0),0),0)</f>
        <v>0</v>
      </c>
      <c r="BO55" s="16">
        <f>IF(ISERR(FIND("[",O55)),-1,FIND("[",O55))</f>
        <v>-1</v>
      </c>
      <c r="BP55" s="17">
        <f>IF(O55&lt;&gt;"",IF(AND(LEFT(O55,2)&lt;&gt;"--",LEFT(O55,1)&lt;&gt;"["),IF(LEFT(O55,2)="-2",2,1),0),0)</f>
        <v>0</v>
      </c>
      <c r="BQ55" s="15">
        <f>IF(BM55&lt;0,BL55+N55+N56,0)</f>
        <v>0</v>
      </c>
      <c r="BR55" s="16">
        <f>IF(U56&lt;&gt;"",VLOOKUP(U56,TurnInfo,2,0),-1)</f>
        <v>-1</v>
      </c>
      <c r="BS55" s="16">
        <f>IF($AV55&gt;=1,-1*BN56+IF($AV55&gt;=2,BN$69+IF(AND(BR$68&gt;0,BR$68&lt;BR55),1,0),0),0)</f>
        <v>0</v>
      </c>
      <c r="BT55" s="16">
        <f>IF(ISERR(FIND("[",T55)),-1,FIND("[",T55))</f>
        <v>-1</v>
      </c>
      <c r="BU55" s="17">
        <f>IF(T55&lt;&gt;"",IF(AND(LEFT(T55,2)&lt;&gt;"--",LEFT(T55,1)&lt;&gt;"["),IF(LEFT(T55,2)="-2",2,1),0),0)</f>
        <v>0</v>
      </c>
      <c r="BV55" s="15">
        <f>IF(BR55&lt;0,BQ55+S55+S56,0)</f>
        <v>0</v>
      </c>
      <c r="BW55" s="16">
        <f>IF(Z56&lt;&gt;"",VLOOKUP(Z56,TurnInfo,2,0),-1)</f>
        <v>-1</v>
      </c>
      <c r="BX55" s="16">
        <f>IF($AV55&gt;=1,-1*BS56+IF($AV55&gt;=2,BS$69+IF(AND(BW$68&gt;0,BW$68&lt;BW55),1,0),0),0)</f>
        <v>0</v>
      </c>
      <c r="BY55" s="16">
        <f>IF(ISERR(FIND("[",Y55)),-1,FIND("[",Y55))</f>
        <v>-1</v>
      </c>
      <c r="BZ55" s="17">
        <f>IF(Y55&lt;&gt;"",IF(AND(LEFT(Y55,2)&lt;&gt;"--",LEFT(Y55,1)&lt;&gt;"["),IF(LEFT(Y55,2)="-2",2,1),0),0)</f>
        <v>0</v>
      </c>
      <c r="CA55" s="15">
        <f>IF(BW55&lt;0,BV55+X55+X56,0)</f>
        <v>0</v>
      </c>
      <c r="CB55" s="16">
        <f>IF(AE56&lt;&gt;"",VLOOKUP(AE56,TurnInfo,2,0),-1)</f>
        <v>-1</v>
      </c>
      <c r="CC55" s="16">
        <f>IF($AV55&gt;=1,-1*BX56+IF($AV55&gt;=2,BX$69+IF(AND(CB$68&gt;0,CB$68&lt;CB55),1,0),0),0)</f>
        <v>0</v>
      </c>
      <c r="CD55" s="16">
        <f>IF(ISERR(FIND("[",AD55)),-1,FIND("[",AD55))</f>
        <v>-1</v>
      </c>
      <c r="CE55" s="17">
        <f>IF(AD55&lt;&gt;"",IF(AND(LEFT(AD55,2)&lt;&gt;"--",LEFT(AD55,1)&lt;&gt;"["),IF(LEFT(AD55,2)="-2",2,1),0),0)</f>
        <v>0</v>
      </c>
      <c r="CF55" s="15">
        <f>IF(CB55&lt;0,CA55+AC55+AC56,0)</f>
        <v>0</v>
      </c>
      <c r="CG55" s="16">
        <f>IF(AJ56&lt;&gt;"",VLOOKUP(AJ56,TurnInfo,2,0),-1)</f>
        <v>-1</v>
      </c>
      <c r="CH55" s="16">
        <f>IF($AV55&gt;=1,-1*CC56+IF($AV55&gt;=2,CC$69+IF(AND(CG$68&gt;0,CG$68&lt;CG55),1,0),0),0)</f>
        <v>0</v>
      </c>
      <c r="CI55" s="16">
        <f>IF(ISERR(FIND("[",AI55)),-1,FIND("[",AI55))</f>
        <v>-1</v>
      </c>
      <c r="CJ55" s="17">
        <f>IF(AI55&lt;&gt;"",IF(AND(LEFT(AI55,2)&lt;&gt;"--",LEFT(AI55,1)&lt;&gt;"["),IF(LEFT(AI55,2)="-2",2,1),0),0)</f>
        <v>0</v>
      </c>
      <c r="CK55" s="15">
        <f>IF(CG55&lt;0,CF55+AH55+AH56,0)</f>
        <v>0</v>
      </c>
      <c r="CL55" s="16">
        <f>IF(AO56&lt;&gt;"",VLOOKUP(AO56,TurnInfo,2,0),-1)</f>
        <v>-1</v>
      </c>
      <c r="CM55" s="16">
        <f>IF($AV55&gt;=1,-1*CH56+IF($AV55&gt;=2,CH$69+IF(AND(CL$68&gt;0,CL$68&lt;CL55),1,0),0),0)</f>
        <v>0</v>
      </c>
      <c r="CN55" s="16">
        <f>IF(ISERR(FIND("[",AN55)),-1,FIND("[",AN55))</f>
        <v>-1</v>
      </c>
      <c r="CO55" s="17">
        <f>IF(AN55&lt;&gt;"",IF(AND(LEFT(AN55,2)&lt;&gt;"--",LEFT(AN55,1)&lt;&gt;"["),IF(LEFT(AN55,2)="-2",2,1),0),0)</f>
        <v>0</v>
      </c>
    </row>
    <row r="56" spans="2:93" ht="12.75" customHeight="1" x14ac:dyDescent="0.2">
      <c r="B56" s="123"/>
      <c r="C56" s="104"/>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23"/>
      <c r="AD56" s="24">
        <f>IF(AC55+CA55&gt;0,CC55,0)</f>
        <v>0</v>
      </c>
      <c r="AE56" s="102"/>
      <c r="AF56" s="102"/>
      <c r="AG56" s="25"/>
      <c r="AH56" s="23"/>
      <c r="AI56" s="24">
        <f>IF(AH55+CF55&gt;0,CH55,0)</f>
        <v>0</v>
      </c>
      <c r="AJ56" s="102"/>
      <c r="AK56" s="102"/>
      <c r="AL56" s="25"/>
      <c r="AM56" s="23"/>
      <c r="AN56" s="24">
        <f>IF(AM55+CK55&gt;0,CM55,0)</f>
        <v>0</v>
      </c>
      <c r="AO56" s="102"/>
      <c r="AP56" s="102"/>
      <c r="AQ56" s="25"/>
      <c r="AR56" s="100"/>
      <c r="AS56" s="101"/>
      <c r="BB56" s="15">
        <f>D55+D56+BB55+AZ56</f>
        <v>0</v>
      </c>
      <c r="BC56" s="16">
        <f>IF(AND(BD$51&gt;0,BD$51&lt;BC55),1,0)+BD$52</f>
        <v>0</v>
      </c>
      <c r="BD56" s="16">
        <f>AY56+BF55</f>
        <v>0</v>
      </c>
      <c r="BE56" s="16">
        <f>IF(BC55&gt;0,IF(BE55&gt;0,VALUE(MID(E55,BE55+1,FIND("]",E55)-BE55-1)),0),AZ56)</f>
        <v>0</v>
      </c>
      <c r="BF56" s="17">
        <f>BA56+IF(D55&gt;0,1,0)</f>
        <v>0</v>
      </c>
      <c r="BG56" s="15">
        <f>I55+I56+BG55+BE56</f>
        <v>0</v>
      </c>
      <c r="BH56" s="16">
        <f>IF(AND(BI$51&gt;0,BI$51&lt;BH55),1,0)+BI$52</f>
        <v>0</v>
      </c>
      <c r="BI56" s="16">
        <f>BD56+BK55</f>
        <v>0</v>
      </c>
      <c r="BJ56" s="16">
        <f>IF(BH55&gt;0,IF(BJ55&gt;0,VALUE(MID(J55,BJ55+1,FIND("]",J55)-BJ55-1)),0),BE56)</f>
        <v>0</v>
      </c>
      <c r="BK56" s="17">
        <f>BF56+IF(I55&gt;0,1,0)</f>
        <v>0</v>
      </c>
      <c r="BL56" s="15">
        <f>N55+N56+BL55+BJ56</f>
        <v>0</v>
      </c>
      <c r="BM56" s="16">
        <f>IF(AND(BN$51&gt;0,BN$51&lt;BM55),1,0)+BN$52</f>
        <v>0</v>
      </c>
      <c r="BN56" s="16">
        <f>BI56+BP55</f>
        <v>0</v>
      </c>
      <c r="BO56" s="16">
        <f>IF(BM55&gt;0,IF(BO55&gt;0,VALUE(MID(O55,BO55+1,FIND("]",O55)-BO55-1)),0),BJ56)</f>
        <v>0</v>
      </c>
      <c r="BP56" s="17">
        <f>BK56+IF(N55&gt;0,1,0)</f>
        <v>0</v>
      </c>
      <c r="BQ56" s="15">
        <f>S55+S56+BQ55+BO56</f>
        <v>0</v>
      </c>
      <c r="BR56" s="16">
        <f>IF(AND(BS$51&gt;0,BS$51&lt;BR55),1,0)+BS$52</f>
        <v>0</v>
      </c>
      <c r="BS56" s="16">
        <f>BN56+BU55</f>
        <v>0</v>
      </c>
      <c r="BT56" s="16">
        <f>IF(BR55&gt;0,IF(BT55&gt;0,VALUE(MID(T55,BT55+1,FIND("]",T55)-BT55-1)),0),BO56)</f>
        <v>0</v>
      </c>
      <c r="BU56" s="17">
        <f>BP56+IF(S55&gt;0,1,0)</f>
        <v>0</v>
      </c>
      <c r="BV56" s="15">
        <f>X55+X56+BV55+BT56</f>
        <v>0</v>
      </c>
      <c r="BW56" s="16">
        <f>IF(AND(BX$51&gt;0,BX$51&lt;BW55),1,0)+BX$52</f>
        <v>0</v>
      </c>
      <c r="BX56" s="16">
        <f>BS56+BZ55</f>
        <v>0</v>
      </c>
      <c r="BY56" s="16">
        <f>IF(BW55&gt;0,IF(BY55&gt;0,VALUE(MID(Y55,BY55+1,FIND("]",Y55)-BY55-1)),0),BT56)</f>
        <v>0</v>
      </c>
      <c r="BZ56" s="17">
        <f>BU56+IF(X55&gt;0,1,0)</f>
        <v>0</v>
      </c>
      <c r="CA56" s="15">
        <f>AC55+AC56+CA55+BY56</f>
        <v>0</v>
      </c>
      <c r="CB56" s="16">
        <f>IF(AND(CC$51&gt;0,CC$51&lt;CB55),1,0)+CC$52</f>
        <v>0</v>
      </c>
      <c r="CC56" s="16">
        <f>BX56+CE55</f>
        <v>0</v>
      </c>
      <c r="CD56" s="16">
        <f>IF(CB55&gt;0,IF(CD55&gt;0,VALUE(MID(AD55,CD55+1,FIND("]",AD55)-CD55-1)),0),BY56)</f>
        <v>0</v>
      </c>
      <c r="CE56" s="17">
        <f>BZ56+IF(AC55&gt;0,1,0)</f>
        <v>0</v>
      </c>
      <c r="CF56" s="15">
        <f>AH55+AH56+CF55+CD56</f>
        <v>0</v>
      </c>
      <c r="CG56" s="16">
        <f>IF(AND(CH$51&gt;0,CH$51&lt;CG55),1,0)+CH$52</f>
        <v>0</v>
      </c>
      <c r="CH56" s="16">
        <f>CC56+CJ55</f>
        <v>0</v>
      </c>
      <c r="CI56" s="16">
        <f>IF(CG55&gt;0,IF(CI55&gt;0,VALUE(MID(AI55,CI55+1,FIND("]",AI55)-CI55-1)),0),CD56)</f>
        <v>0</v>
      </c>
      <c r="CJ56" s="17">
        <f>CE56+IF(AH55&gt;0,1,0)</f>
        <v>0</v>
      </c>
      <c r="CK56" s="15">
        <f>AM55+AM56+CK55+CI56</f>
        <v>0</v>
      </c>
      <c r="CL56" s="16">
        <f>IF(AND(CM$51&gt;0,CM$51&lt;CL55),1,0)+CM$52</f>
        <v>0</v>
      </c>
      <c r="CM56" s="16">
        <f>CH56+CO55</f>
        <v>0</v>
      </c>
      <c r="CN56" s="16">
        <f>IF(CL55&gt;0,IF(CN55&gt;0,VALUE(MID(AN55,CN55+1,FIND("]",AN55)-CN55-1)),0),CI56)</f>
        <v>0</v>
      </c>
      <c r="CO56" s="17">
        <f>CJ56+IF(AM55&gt;0,1,0)</f>
        <v>0</v>
      </c>
    </row>
    <row r="57" spans="2:93" ht="12.75" customHeight="1" x14ac:dyDescent="0.2">
      <c r="B57" s="96" t="s">
        <v>66</v>
      </c>
      <c r="C57" s="97" t="s">
        <v>43</v>
      </c>
      <c r="D57" s="98"/>
      <c r="E57" s="98"/>
      <c r="F57" s="98"/>
      <c r="G57" s="98"/>
      <c r="H57" s="98"/>
      <c r="I57" s="14"/>
      <c r="J57" s="93"/>
      <c r="K57" s="93"/>
      <c r="L57" s="93"/>
      <c r="M57" s="93"/>
      <c r="N57" s="14"/>
      <c r="O57" s="93"/>
      <c r="P57" s="93"/>
      <c r="Q57" s="93"/>
      <c r="R57" s="93"/>
      <c r="S57" s="14"/>
      <c r="T57" s="93"/>
      <c r="U57" s="93"/>
      <c r="V57" s="93"/>
      <c r="W57" s="93"/>
      <c r="X57" s="14"/>
      <c r="Y57" s="93"/>
      <c r="Z57" s="93"/>
      <c r="AA57" s="93"/>
      <c r="AB57" s="93"/>
      <c r="AC57" s="14"/>
      <c r="AD57" s="93"/>
      <c r="AE57" s="93"/>
      <c r="AF57" s="93"/>
      <c r="AG57" s="93"/>
      <c r="AH57" s="14"/>
      <c r="AI57" s="93"/>
      <c r="AJ57" s="93"/>
      <c r="AK57" s="93"/>
      <c r="AL57" s="93"/>
      <c r="AM57" s="14"/>
      <c r="AN57" s="93"/>
      <c r="AO57" s="93"/>
      <c r="AP57" s="93"/>
      <c r="AQ57" s="93"/>
      <c r="AR57" s="94"/>
      <c r="AS57" s="95"/>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row>
    <row r="58" spans="2:93" ht="12.75" customHeight="1" x14ac:dyDescent="0.2">
      <c r="B58" s="96"/>
      <c r="C58" s="97"/>
      <c r="D58" s="98"/>
      <c r="E58" s="98"/>
      <c r="F58" s="98"/>
      <c r="G58" s="98"/>
      <c r="H58" s="98"/>
      <c r="I58" s="19"/>
      <c r="J58" s="113"/>
      <c r="K58" s="113"/>
      <c r="L58" s="135"/>
      <c r="M58" s="135"/>
      <c r="N58" s="19"/>
      <c r="O58" s="113"/>
      <c r="P58" s="113"/>
      <c r="Q58" s="135"/>
      <c r="R58" s="135"/>
      <c r="S58" s="19"/>
      <c r="T58" s="113"/>
      <c r="U58" s="113"/>
      <c r="V58" s="135"/>
      <c r="W58" s="135"/>
      <c r="X58" s="19"/>
      <c r="Y58" s="113"/>
      <c r="Z58" s="113"/>
      <c r="AA58" s="135"/>
      <c r="AB58" s="135"/>
      <c r="AC58" s="19"/>
      <c r="AD58" s="113"/>
      <c r="AE58" s="113"/>
      <c r="AF58" s="135"/>
      <c r="AG58" s="135"/>
      <c r="AH58" s="19"/>
      <c r="AI58" s="113"/>
      <c r="AJ58" s="113"/>
      <c r="AK58" s="135"/>
      <c r="AL58" s="135"/>
      <c r="AM58" s="19"/>
      <c r="AN58" s="113"/>
      <c r="AO58" s="113"/>
      <c r="AP58" s="135"/>
      <c r="AQ58" s="135"/>
      <c r="AR58" s="94"/>
      <c r="AS58" s="95"/>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row>
    <row r="59" spans="2:93" ht="12.75" customHeight="1" x14ac:dyDescent="0.2">
      <c r="B59" s="90" t="s">
        <v>67</v>
      </c>
      <c r="C59" s="91" t="s">
        <v>43</v>
      </c>
      <c r="D59" s="92"/>
      <c r="E59" s="92"/>
      <c r="F59" s="92"/>
      <c r="G59" s="92"/>
      <c r="H59" s="92"/>
      <c r="I59" s="22"/>
      <c r="J59" s="81"/>
      <c r="K59" s="81"/>
      <c r="L59" s="81"/>
      <c r="M59" s="81"/>
      <c r="N59" s="22"/>
      <c r="O59" s="81"/>
      <c r="P59" s="81"/>
      <c r="Q59" s="81"/>
      <c r="R59" s="81"/>
      <c r="S59" s="22"/>
      <c r="T59" s="81"/>
      <c r="U59" s="81"/>
      <c r="V59" s="81"/>
      <c r="W59" s="81"/>
      <c r="X59" s="22"/>
      <c r="Y59" s="81"/>
      <c r="Z59" s="81"/>
      <c r="AA59" s="81"/>
      <c r="AB59" s="81"/>
      <c r="AC59" s="22"/>
      <c r="AD59" s="81"/>
      <c r="AE59" s="81"/>
      <c r="AF59" s="81"/>
      <c r="AG59" s="81"/>
      <c r="AH59" s="22"/>
      <c r="AI59" s="81"/>
      <c r="AJ59" s="81"/>
      <c r="AK59" s="81"/>
      <c r="AL59" s="81"/>
      <c r="AM59" s="22"/>
      <c r="AN59" s="81"/>
      <c r="AO59" s="81"/>
      <c r="AP59" s="81"/>
      <c r="AQ59" s="81"/>
      <c r="AR59" s="88"/>
      <c r="AS59" s="89"/>
    </row>
    <row r="60" spans="2:93" ht="12.75" customHeight="1" x14ac:dyDescent="0.2">
      <c r="B60" s="90"/>
      <c r="C60" s="91"/>
      <c r="D60" s="92"/>
      <c r="E60" s="92"/>
      <c r="F60" s="92"/>
      <c r="G60" s="92"/>
      <c r="H60" s="92"/>
      <c r="I60" s="19"/>
      <c r="J60" s="113"/>
      <c r="K60" s="113"/>
      <c r="L60" s="139"/>
      <c r="M60" s="139"/>
      <c r="N60" s="19"/>
      <c r="O60" s="113"/>
      <c r="P60" s="113"/>
      <c r="Q60" s="139"/>
      <c r="R60" s="139"/>
      <c r="S60" s="19"/>
      <c r="T60" s="113"/>
      <c r="U60" s="113"/>
      <c r="V60" s="139"/>
      <c r="W60" s="139"/>
      <c r="X60" s="19"/>
      <c r="Y60" s="113"/>
      <c r="Z60" s="113"/>
      <c r="AA60" s="139"/>
      <c r="AB60" s="139"/>
      <c r="AC60" s="19"/>
      <c r="AD60" s="113"/>
      <c r="AE60" s="113"/>
      <c r="AF60" s="139"/>
      <c r="AG60" s="139"/>
      <c r="AH60" s="19"/>
      <c r="AI60" s="113"/>
      <c r="AJ60" s="113"/>
      <c r="AK60" s="139"/>
      <c r="AL60" s="139"/>
      <c r="AM60" s="19"/>
      <c r="AN60" s="113"/>
      <c r="AO60" s="113"/>
      <c r="AP60" s="139"/>
      <c r="AQ60" s="139"/>
      <c r="AR60" s="88"/>
      <c r="AS60" s="89"/>
    </row>
    <row r="61" spans="2:93" ht="12.75" customHeight="1" x14ac:dyDescent="0.2">
      <c r="B61" s="90" t="s">
        <v>70</v>
      </c>
      <c r="C61" s="91" t="s">
        <v>71</v>
      </c>
      <c r="D61" s="92"/>
      <c r="E61" s="92"/>
      <c r="F61" s="92"/>
      <c r="G61" s="92"/>
      <c r="H61" s="92"/>
      <c r="I61" s="22"/>
      <c r="J61" s="132"/>
      <c r="K61" s="132"/>
      <c r="L61" s="133"/>
      <c r="M61" s="133"/>
      <c r="N61" s="22"/>
      <c r="O61" s="132"/>
      <c r="P61" s="132"/>
      <c r="Q61" s="133"/>
      <c r="R61" s="133"/>
      <c r="S61" s="22"/>
      <c r="T61" s="132"/>
      <c r="U61" s="132"/>
      <c r="V61" s="133"/>
      <c r="W61" s="133"/>
      <c r="X61" s="22"/>
      <c r="Y61" s="132"/>
      <c r="Z61" s="132"/>
      <c r="AA61" s="133"/>
      <c r="AB61" s="133"/>
      <c r="AC61" s="22"/>
      <c r="AD61" s="132"/>
      <c r="AE61" s="132"/>
      <c r="AF61" s="133"/>
      <c r="AG61" s="133"/>
      <c r="AH61" s="22"/>
      <c r="AI61" s="132"/>
      <c r="AJ61" s="132"/>
      <c r="AK61" s="133"/>
      <c r="AL61" s="133"/>
      <c r="AM61" s="22"/>
      <c r="AN61" s="132"/>
      <c r="AO61" s="132"/>
      <c r="AP61" s="133"/>
      <c r="AQ61" s="133"/>
      <c r="AR61" s="88"/>
      <c r="AS61" s="89"/>
    </row>
    <row r="62" spans="2:93" ht="12.75" customHeight="1" x14ac:dyDescent="0.2">
      <c r="B62" s="90"/>
      <c r="C62" s="91"/>
      <c r="D62" s="92"/>
      <c r="E62" s="92"/>
      <c r="F62" s="92"/>
      <c r="G62" s="92"/>
      <c r="H62" s="92"/>
      <c r="I62" s="19"/>
      <c r="J62" s="130"/>
      <c r="K62" s="130"/>
      <c r="L62" s="131"/>
      <c r="M62" s="131"/>
      <c r="N62" s="19"/>
      <c r="O62" s="130"/>
      <c r="P62" s="130"/>
      <c r="Q62" s="131"/>
      <c r="R62" s="131"/>
      <c r="S62" s="19"/>
      <c r="T62" s="130"/>
      <c r="U62" s="130"/>
      <c r="V62" s="131"/>
      <c r="W62" s="131"/>
      <c r="X62" s="19"/>
      <c r="Y62" s="130"/>
      <c r="Z62" s="130"/>
      <c r="AA62" s="131"/>
      <c r="AB62" s="131"/>
      <c r="AC62" s="19"/>
      <c r="AD62" s="130"/>
      <c r="AE62" s="130"/>
      <c r="AF62" s="131"/>
      <c r="AG62" s="131"/>
      <c r="AH62" s="19"/>
      <c r="AI62" s="130"/>
      <c r="AJ62" s="130"/>
      <c r="AK62" s="131"/>
      <c r="AL62" s="131"/>
      <c r="AM62" s="19"/>
      <c r="AN62" s="130"/>
      <c r="AO62" s="130"/>
      <c r="AP62" s="131"/>
      <c r="AQ62" s="131"/>
      <c r="AR62" s="88"/>
      <c r="AS62" s="89"/>
    </row>
    <row r="63" spans="2:93" ht="12.75" customHeight="1" x14ac:dyDescent="0.2">
      <c r="B63" s="85" t="s">
        <v>74</v>
      </c>
      <c r="C63" s="86">
        <v>3</v>
      </c>
      <c r="D63" s="87"/>
      <c r="E63" s="87"/>
      <c r="F63" s="87"/>
      <c r="G63" s="87"/>
      <c r="H63" s="87"/>
      <c r="I63" s="22"/>
      <c r="J63" s="129"/>
      <c r="K63" s="129"/>
      <c r="L63" s="129"/>
      <c r="M63" s="129"/>
      <c r="N63" s="22"/>
      <c r="O63" s="129"/>
      <c r="P63" s="129"/>
      <c r="Q63" s="129"/>
      <c r="R63" s="129"/>
      <c r="S63" s="22"/>
      <c r="T63" s="129"/>
      <c r="U63" s="129"/>
      <c r="V63" s="129"/>
      <c r="W63" s="129"/>
      <c r="X63" s="22"/>
      <c r="Y63" s="129"/>
      <c r="Z63" s="129"/>
      <c r="AA63" s="129"/>
      <c r="AB63" s="129"/>
      <c r="AC63" s="22"/>
      <c r="AD63" s="129"/>
      <c r="AE63" s="129"/>
      <c r="AF63" s="129"/>
      <c r="AG63" s="129"/>
      <c r="AH63" s="22"/>
      <c r="AI63" s="129"/>
      <c r="AJ63" s="129"/>
      <c r="AK63" s="129"/>
      <c r="AL63" s="129"/>
      <c r="AM63" s="22"/>
      <c r="AN63" s="129"/>
      <c r="AO63" s="129"/>
      <c r="AP63" s="129"/>
      <c r="AQ63" s="129"/>
      <c r="AR63" s="82"/>
      <c r="AS63" s="83"/>
    </row>
    <row r="64" spans="2:93" ht="12.75" customHeight="1" x14ac:dyDescent="0.2">
      <c r="B64" s="85"/>
      <c r="C64" s="86"/>
      <c r="D64" s="87"/>
      <c r="E64" s="87"/>
      <c r="F64" s="87"/>
      <c r="G64" s="87"/>
      <c r="H64" s="87"/>
      <c r="I64" s="19"/>
      <c r="J64" s="129"/>
      <c r="K64" s="129"/>
      <c r="L64" s="129"/>
      <c r="M64" s="129"/>
      <c r="N64" s="19"/>
      <c r="O64" s="129"/>
      <c r="P64" s="129"/>
      <c r="Q64" s="129"/>
      <c r="R64" s="129"/>
      <c r="S64" s="19"/>
      <c r="T64" s="129"/>
      <c r="U64" s="129"/>
      <c r="V64" s="129"/>
      <c r="W64" s="129"/>
      <c r="X64" s="19"/>
      <c r="Y64" s="129"/>
      <c r="Z64" s="129"/>
      <c r="AA64" s="129"/>
      <c r="AB64" s="129"/>
      <c r="AC64" s="19"/>
      <c r="AD64" s="129"/>
      <c r="AE64" s="129"/>
      <c r="AF64" s="129"/>
      <c r="AG64" s="129"/>
      <c r="AH64" s="19"/>
      <c r="AI64" s="129"/>
      <c r="AJ64" s="129"/>
      <c r="AK64" s="129"/>
      <c r="AL64" s="129"/>
      <c r="AM64" s="19"/>
      <c r="AN64" s="129"/>
      <c r="AO64" s="129"/>
      <c r="AP64" s="129"/>
      <c r="AQ64" s="129"/>
      <c r="AR64" s="82"/>
      <c r="AS64" s="83"/>
    </row>
    <row r="65" spans="2:93" ht="12.75" customHeight="1" x14ac:dyDescent="0.2">
      <c r="B65" s="79" t="s">
        <v>75</v>
      </c>
      <c r="C65" s="79"/>
      <c r="D65" s="80">
        <f>SUM(D51:D64)</f>
        <v>0</v>
      </c>
      <c r="E65" s="80"/>
      <c r="F65" s="80"/>
      <c r="G65" s="80"/>
      <c r="H65" s="80"/>
      <c r="I65" s="80">
        <f>SUM(I51:I64)</f>
        <v>0</v>
      </c>
      <c r="J65" s="80"/>
      <c r="K65" s="80"/>
      <c r="L65" s="80"/>
      <c r="M65" s="80"/>
      <c r="N65" s="80">
        <f>SUM(N51:N64)</f>
        <v>0</v>
      </c>
      <c r="O65" s="80"/>
      <c r="P65" s="80"/>
      <c r="Q65" s="80"/>
      <c r="R65" s="80"/>
      <c r="S65" s="80">
        <f>SUM(S51:S64)</f>
        <v>0</v>
      </c>
      <c r="T65" s="80"/>
      <c r="U65" s="80"/>
      <c r="V65" s="80"/>
      <c r="W65" s="80"/>
      <c r="X65" s="80">
        <f>SUM(X51:X64)</f>
        <v>0</v>
      </c>
      <c r="Y65" s="80"/>
      <c r="Z65" s="80"/>
      <c r="AA65" s="80"/>
      <c r="AB65" s="80"/>
      <c r="AC65" s="80">
        <f>SUM(AC51:AC64)</f>
        <v>0</v>
      </c>
      <c r="AD65" s="80"/>
      <c r="AE65" s="80"/>
      <c r="AF65" s="80"/>
      <c r="AG65" s="80"/>
      <c r="AH65" s="80">
        <f>SUM(AH51:AH64)</f>
        <v>0</v>
      </c>
      <c r="AI65" s="80"/>
      <c r="AJ65" s="80"/>
      <c r="AK65" s="80"/>
      <c r="AL65" s="80"/>
      <c r="AM65" s="80">
        <f>SUM(AM51:AM64)</f>
        <v>0</v>
      </c>
      <c r="AN65" s="80"/>
      <c r="AO65" s="80"/>
      <c r="AP65" s="80"/>
      <c r="AQ65" s="80"/>
      <c r="AR65" s="27"/>
      <c r="AS65" s="28"/>
      <c r="AV65" s="29"/>
      <c r="BB65" s="15">
        <f>IF(OR(D65&gt;ROUND((D$4+0.9)/2,0),SUMIF($B51:$B64,"",D51:D64)&lt;&gt;0),1,0)</f>
        <v>0</v>
      </c>
      <c r="BC65" s="16"/>
      <c r="BD65" s="16"/>
      <c r="BE65" s="16"/>
      <c r="BF65" s="17"/>
      <c r="BG65" s="15">
        <f>IF(OR(I65&gt;ROUND((I$4+0.9)/2,0),SUMIF($B51:$B64,"",I51:I64)&lt;&gt;0),1,0)</f>
        <v>0</v>
      </c>
      <c r="BH65" s="16"/>
      <c r="BI65" s="16"/>
      <c r="BJ65" s="16"/>
      <c r="BK65" s="17"/>
      <c r="BL65" s="15">
        <f>IF(OR(N65&gt;ROUND((N$4+0.9)/2,0),SUMIF($B51:$B64,"",N51:N64)&lt;&gt;0),1,0)</f>
        <v>0</v>
      </c>
      <c r="BM65" s="16"/>
      <c r="BN65" s="16"/>
      <c r="BO65" s="16"/>
      <c r="BP65" s="17"/>
      <c r="BQ65" s="15">
        <f>IF(OR(S65&gt;ROUND((S$4+0.9)/2,0),SUMIF($B51:$B64,"",S51:S64)&lt;&gt;0),1,0)</f>
        <v>0</v>
      </c>
      <c r="BR65" s="16"/>
      <c r="BS65" s="16"/>
      <c r="BT65" s="16"/>
      <c r="BU65" s="17"/>
      <c r="BV65" s="15">
        <f>IF(OR(X65&gt;ROUND((X$4+0.9)/2,0),SUMIF($B51:$B64,"",X51:X64)&lt;&gt;0),1,0)</f>
        <v>0</v>
      </c>
      <c r="BW65" s="16"/>
      <c r="BX65" s="16"/>
      <c r="BY65" s="16"/>
      <c r="BZ65" s="17"/>
      <c r="CA65" s="15">
        <f>IF(OR(AC65&gt;ROUND((AC$4+0.9)/2,0),SUMIF($B51:$B64,"",AC51:AC64)&lt;&gt;0),1,0)</f>
        <v>0</v>
      </c>
      <c r="CB65" s="16"/>
      <c r="CC65" s="16"/>
      <c r="CD65" s="16"/>
      <c r="CE65" s="17"/>
      <c r="CF65" s="15">
        <f>IF(OR(AH65&gt;ROUND((AH$4+0.9)/2,0),SUMIF($B51:$B64,"",AH51:AH64)&lt;&gt;0),1,0)</f>
        <v>0</v>
      </c>
      <c r="CG65" s="16"/>
      <c r="CH65" s="16"/>
      <c r="CI65" s="16"/>
      <c r="CJ65" s="17"/>
      <c r="CK65" s="15">
        <f>IF(OR(AM65&gt;ROUND((AM$4+0.9)/2,0),SUMIF($B51:$B64,"",AM51:AM64)&lt;&gt;0),1,0)</f>
        <v>0</v>
      </c>
      <c r="CL65" s="16"/>
      <c r="CM65" s="16"/>
      <c r="CN65" s="16"/>
      <c r="CO65" s="17"/>
    </row>
    <row r="66" spans="2:93" ht="12.75" customHeight="1" x14ac:dyDescent="0.2">
      <c r="B66" s="114" t="s">
        <v>76</v>
      </c>
      <c r="C66" s="115"/>
      <c r="D66" s="14"/>
      <c r="E66" s="111" t="str">
        <f>IF(AND(D66+BB66&gt;0,H67&gt;0),VLOOKUP(BB67+BC67+E67+H67,AtomicResultsInfo,VLOOKUP($B66,AtomicResultsProjectInfo,2,0)),"")</f>
        <v/>
      </c>
      <c r="F66" s="111"/>
      <c r="G66" s="111"/>
      <c r="H66" s="111"/>
      <c r="I66" s="14"/>
      <c r="J66" s="111" t="str">
        <f>IF(AND(I66+BG66&gt;0,M67&gt;0),VLOOKUP(BG67+BH67+J67+M67,AtomicResultsInfo,VLOOKUP($B66,AtomicResultsProjectInfo,2,0)),"")</f>
        <v/>
      </c>
      <c r="K66" s="111"/>
      <c r="L66" s="111"/>
      <c r="M66" s="111"/>
      <c r="N66" s="14"/>
      <c r="O66" s="111" t="str">
        <f>IF(AND(N66+BL66&gt;0,R67&gt;0),VLOOKUP(BL67+BM67+O67+R67,AtomicResultsInfo,VLOOKUP($B66,AtomicResultsProjectInfo,2,0)),"")</f>
        <v/>
      </c>
      <c r="P66" s="111"/>
      <c r="Q66" s="111"/>
      <c r="R66" s="111"/>
      <c r="S66" s="14"/>
      <c r="T66" s="111" t="str">
        <f>IF(AND(S66+BQ66&gt;0,W67&gt;0),VLOOKUP(BQ67+BR67+T67+W67,AtomicResultsInfo,VLOOKUP($B66,AtomicResultsProjectInfo,2,0)),"")</f>
        <v/>
      </c>
      <c r="U66" s="111"/>
      <c r="V66" s="111"/>
      <c r="W66" s="111"/>
      <c r="X66" s="14"/>
      <c r="Y66" s="111" t="str">
        <f>IF(AND(X66+BV66&gt;0,AB67&gt;0),VLOOKUP(BV67+BW67+Y67+AB67,AtomicResultsInfo,VLOOKUP($B66,AtomicResultsProjectInfo,2,0)),"")</f>
        <v/>
      </c>
      <c r="Z66" s="111"/>
      <c r="AA66" s="111"/>
      <c r="AB66" s="111"/>
      <c r="AC66" s="14"/>
      <c r="AD66" s="111" t="str">
        <f>IF(AND(AC66+CA66&gt;0,AG67&gt;0),VLOOKUP(CA67+CB67+AD67+AG67,AtomicResultsInfo,VLOOKUP($B66,AtomicResultsProjectInfo,2,0)),"")</f>
        <v/>
      </c>
      <c r="AE66" s="111"/>
      <c r="AF66" s="111"/>
      <c r="AG66" s="111"/>
      <c r="AH66" s="14"/>
      <c r="AI66" s="111" t="str">
        <f>IF(AND(AH66+CF66&gt;0,AL67&gt;0),VLOOKUP(CF67+CG67+AI67+AL67,AtomicResultsInfo,VLOOKUP($B66,AtomicResultsProjectInfo,2,0)),"")</f>
        <v/>
      </c>
      <c r="AJ66" s="111"/>
      <c r="AK66" s="111"/>
      <c r="AL66" s="111"/>
      <c r="AM66" s="14"/>
      <c r="AN66" s="111" t="str">
        <f>IF(AND(AM66+CK66&gt;0,AQ67&gt;0),VLOOKUP(CK67+CL67+AN67+AQ67,AtomicResultsInfo,VLOOKUP($B66,AtomicResultsProjectInfo,2,0)),"")</f>
        <v/>
      </c>
      <c r="AO66" s="111"/>
      <c r="AP66" s="111"/>
      <c r="AQ66" s="111"/>
      <c r="AR66" s="94" t="s">
        <v>12</v>
      </c>
      <c r="AS66" s="112"/>
      <c r="BB66" s="15">
        <f>IF(AX66&lt;0,AW67,0)</f>
        <v>0</v>
      </c>
      <c r="BC66" s="16">
        <f>IF(F67&lt;&gt;"",VLOOKUP(F67,TurnInfo,2,0),-1)</f>
        <v>-1</v>
      </c>
      <c r="BD66" s="16">
        <f>IF(AND(UPPER(LEFT(E66,1))="B",F67&lt;&gt;""),VLOOKUP(F67,TurnInfo,2,0),-1)</f>
        <v>-1</v>
      </c>
      <c r="BE66" s="16">
        <f>IF(ISERR(FIND("[",E66)),-1,FIND("[",E66))</f>
        <v>-1</v>
      </c>
      <c r="BF66" s="17">
        <f>IF(E66&lt;&gt;"",IF(AND(LEFT(E66,2)&lt;&gt;"--",LEFT(E66,1)&lt;&gt;"["),IF(LEFT(E66,2)="-2",2,1),0),0)</f>
        <v>0</v>
      </c>
      <c r="BG66" s="15">
        <f>IF(BC66&lt;0,BB66+D66+D67,0)</f>
        <v>0</v>
      </c>
      <c r="BH66" s="16">
        <f>IF(K67&lt;&gt;"",VLOOKUP(K67,TurnInfo,2,0),-1)</f>
        <v>-1</v>
      </c>
      <c r="BI66" s="16">
        <f>IF(AND(UPPER(LEFT(J66,1))="B",K67&lt;&gt;""),VLOOKUP(K67,TurnInfo,2,0),-1)</f>
        <v>-1</v>
      </c>
      <c r="BJ66" s="16">
        <f>IF(ISERR(FIND("[",J66)),-1,FIND("[",J66))</f>
        <v>-1</v>
      </c>
      <c r="BK66" s="17">
        <f>IF(J66&lt;&gt;"",IF(AND(LEFT(J66,2)&lt;&gt;"--",LEFT(J66,1)&lt;&gt;"["),IF(LEFT(J66,2)="-2",2,1),0),0)</f>
        <v>0</v>
      </c>
      <c r="BL66" s="15">
        <f>IF(BH66&lt;0,BG66+I66+I67,0)</f>
        <v>0</v>
      </c>
      <c r="BM66" s="16">
        <f>IF(P67&lt;&gt;"",VLOOKUP(P67,TurnInfo,2,0),-1)</f>
        <v>-1</v>
      </c>
      <c r="BN66" s="16">
        <f>IF(AND(UPPER(LEFT(O66,1))="B",P67&lt;&gt;""),VLOOKUP(P67,TurnInfo,2,0),-1)</f>
        <v>-1</v>
      </c>
      <c r="BO66" s="16">
        <f>IF(ISERR(FIND("[",O66)),-1,FIND("[",O66))</f>
        <v>-1</v>
      </c>
      <c r="BP66" s="17">
        <f>IF(O66&lt;&gt;"",IF(AND(LEFT(O66,2)&lt;&gt;"--",LEFT(O66,1)&lt;&gt;"["),IF(LEFT(O66,2)="-2",2,1),0),0)</f>
        <v>0</v>
      </c>
      <c r="BQ66" s="15">
        <f>IF(BM66&lt;0,BL66+N66+N67,0)</f>
        <v>0</v>
      </c>
      <c r="BR66" s="16">
        <f>IF(U67&lt;&gt;"",VLOOKUP(U67,TurnInfo,2,0),-1)</f>
        <v>-1</v>
      </c>
      <c r="BS66" s="16">
        <f>IF(AND(UPPER(LEFT(T66,1))="B",U67&lt;&gt;""),VLOOKUP(U67,TurnInfo,2,0),-1)</f>
        <v>-1</v>
      </c>
      <c r="BT66" s="16">
        <f>IF(ISERR(FIND("[",T66)),-1,FIND("[",T66))</f>
        <v>-1</v>
      </c>
      <c r="BU66" s="17">
        <f>IF(T66&lt;&gt;"",IF(AND(LEFT(T66,2)&lt;&gt;"--",LEFT(T66,1)&lt;&gt;"["),IF(LEFT(T66,2)="-2",2,1),0),0)</f>
        <v>0</v>
      </c>
      <c r="BV66" s="15">
        <f>IF(BR66&lt;0,BQ66+S66+S67,0)</f>
        <v>0</v>
      </c>
      <c r="BW66" s="16">
        <f>IF(Z67&lt;&gt;"",VLOOKUP(Z67,TurnInfo,2,0),-1)</f>
        <v>-1</v>
      </c>
      <c r="BX66" s="16">
        <f>IF(AND(UPPER(LEFT(Y66,1))="B",Z67&lt;&gt;""),VLOOKUP(Z67,TurnInfo,2,0),-1)</f>
        <v>-1</v>
      </c>
      <c r="BY66" s="16">
        <f>IF(ISERR(FIND("[",Y66)),-1,FIND("[",Y66))</f>
        <v>-1</v>
      </c>
      <c r="BZ66" s="17">
        <f>IF(Y66&lt;&gt;"",IF(AND(LEFT(Y66,2)&lt;&gt;"--",LEFT(Y66,1)&lt;&gt;"["),IF(LEFT(Y66,2)="-2",2,1),0),0)</f>
        <v>0</v>
      </c>
      <c r="CA66" s="15">
        <f>IF(BW66&lt;0,BV66+X66+X67,0)</f>
        <v>0</v>
      </c>
      <c r="CB66" s="16">
        <f>IF(AE67&lt;&gt;"",VLOOKUP(AE67,TurnInfo,2,0),-1)</f>
        <v>-1</v>
      </c>
      <c r="CC66" s="16">
        <f>IF(AND(UPPER(LEFT(AD66,1))="B",AE67&lt;&gt;""),VLOOKUP(AE67,TurnInfo,2,0),-1)</f>
        <v>-1</v>
      </c>
      <c r="CD66" s="16">
        <f>IF(ISERR(FIND("[",AD66)),-1,FIND("[",AD66))</f>
        <v>-1</v>
      </c>
      <c r="CE66" s="17">
        <f>IF(AD66&lt;&gt;"",IF(AND(LEFT(AD66,2)&lt;&gt;"--",LEFT(AD66,1)&lt;&gt;"["),IF(LEFT(AD66,2)="-2",2,1),0),0)</f>
        <v>0</v>
      </c>
      <c r="CF66" s="15">
        <f>IF(CB66&lt;0,CA66+AC66+AC67,0)</f>
        <v>0</v>
      </c>
      <c r="CG66" s="16">
        <f>IF(AJ67&lt;&gt;"",VLOOKUP(AJ67,TurnInfo,2,0),-1)</f>
        <v>-1</v>
      </c>
      <c r="CH66" s="16">
        <f>IF(AND(UPPER(LEFT(AI66,1))="B",AJ67&lt;&gt;""),VLOOKUP(AJ67,TurnInfo,2,0),-1)</f>
        <v>-1</v>
      </c>
      <c r="CI66" s="16">
        <f>IF(ISERR(FIND("[",AI66)),-1,FIND("[",AI66))</f>
        <v>-1</v>
      </c>
      <c r="CJ66" s="17">
        <f>IF(AI66&lt;&gt;"",IF(AND(LEFT(AI66,2)&lt;&gt;"--",LEFT(AI66,1)&lt;&gt;"["),IF(LEFT(AI66,2)="-2",2,1),0),0)</f>
        <v>0</v>
      </c>
      <c r="CK66" s="15">
        <f>IF(CG66&lt;0,CF66+AH66+AH67,0)</f>
        <v>0</v>
      </c>
      <c r="CL66" s="16">
        <f>IF(AO67&lt;&gt;"",VLOOKUP(AO67,TurnInfo,2,0),-1)</f>
        <v>-1</v>
      </c>
      <c r="CM66" s="16">
        <f>IF(AND(UPPER(LEFT(AN66,1))="B",AO67&lt;&gt;""),VLOOKUP(AO67,TurnInfo,2,0),-1)</f>
        <v>-1</v>
      </c>
      <c r="CN66" s="16">
        <f>IF(ISERR(FIND("[",AN66)),-1,FIND("[",AN66))</f>
        <v>-1</v>
      </c>
      <c r="CO66" s="17">
        <f>IF(AN66&lt;&gt;"",IF(AND(LEFT(AN66,2)&lt;&gt;"--",LEFT(AN66,1)&lt;&gt;"["),IF(LEFT(AN66,2)="-2",2,1),0),0)</f>
        <v>0</v>
      </c>
    </row>
    <row r="67" spans="2:93" ht="12.75" customHeight="1" x14ac:dyDescent="0.2">
      <c r="B67" s="114"/>
      <c r="C67" s="115"/>
      <c r="D67" s="19"/>
      <c r="E67" s="20"/>
      <c r="F67" s="113"/>
      <c r="G67" s="113"/>
      <c r="H67" s="21"/>
      <c r="I67" s="19"/>
      <c r="J67" s="20"/>
      <c r="K67" s="113"/>
      <c r="L67" s="113"/>
      <c r="M67" s="21"/>
      <c r="N67" s="19"/>
      <c r="O67" s="20"/>
      <c r="P67" s="113"/>
      <c r="Q67" s="113"/>
      <c r="R67" s="21"/>
      <c r="S67" s="19"/>
      <c r="T67" s="20"/>
      <c r="U67" s="113"/>
      <c r="V67" s="113"/>
      <c r="W67" s="21"/>
      <c r="X67" s="19"/>
      <c r="Y67" s="20"/>
      <c r="Z67" s="113"/>
      <c r="AA67" s="113"/>
      <c r="AB67" s="21"/>
      <c r="AC67" s="19"/>
      <c r="AD67" s="20"/>
      <c r="AE67" s="113"/>
      <c r="AF67" s="113"/>
      <c r="AG67" s="21"/>
      <c r="AH67" s="19"/>
      <c r="AI67" s="20"/>
      <c r="AJ67" s="113"/>
      <c r="AK67" s="113"/>
      <c r="AL67" s="21"/>
      <c r="AM67" s="19"/>
      <c r="AN67" s="20"/>
      <c r="AO67" s="113"/>
      <c r="AP67" s="113"/>
      <c r="AQ67" s="21"/>
      <c r="AR67" s="94"/>
      <c r="AS67" s="112"/>
      <c r="BB67" s="15">
        <f>D66+D67+BB66+AZ67</f>
        <v>0</v>
      </c>
      <c r="BC67" s="16"/>
      <c r="BD67" s="16">
        <f>IF(AY66&gt;0,1,0)+AY67</f>
        <v>0</v>
      </c>
      <c r="BE67" s="16">
        <f>IF(BC66&gt;0,IF(BE66&gt;0,VALUE(MID(E66,BE66+1,FIND("]",E66)-BE66-1)),0),AZ67)</f>
        <v>0</v>
      </c>
      <c r="BF67" s="17">
        <f>BA67+IF(D66&gt;0,1,0)</f>
        <v>0</v>
      </c>
      <c r="BG67" s="15">
        <f>I66+I67+BG66+BE67</f>
        <v>0</v>
      </c>
      <c r="BH67" s="16"/>
      <c r="BI67" s="16">
        <f>IF(BD66&gt;0,1,0)+BD67</f>
        <v>0</v>
      </c>
      <c r="BJ67" s="16">
        <f>IF(BH66&gt;0,IF(BJ66&gt;0,VALUE(MID(J66,BJ66+1,FIND("]",J66)-BJ66-1)),0),BE67)</f>
        <v>0</v>
      </c>
      <c r="BK67" s="17">
        <f>BF67+IF(I66&gt;0,1,0)</f>
        <v>0</v>
      </c>
      <c r="BL67" s="15">
        <f>N66+N67+BL66+BJ67</f>
        <v>0</v>
      </c>
      <c r="BM67" s="16"/>
      <c r="BN67" s="16">
        <f>IF(BI66&gt;0,1,0)+BI67</f>
        <v>0</v>
      </c>
      <c r="BO67" s="16">
        <f>IF(BM66&gt;0,IF(BO66&gt;0,VALUE(MID(O66,BO66+1,FIND("]",O66)-BO66-1)),0),BJ67)</f>
        <v>0</v>
      </c>
      <c r="BP67" s="17">
        <f>BK67+IF(N66&gt;0,1,0)</f>
        <v>0</v>
      </c>
      <c r="BQ67" s="15">
        <f>S66+S67+BQ66+BO67</f>
        <v>0</v>
      </c>
      <c r="BR67" s="16"/>
      <c r="BS67" s="16">
        <f>IF(BN66&gt;0,1,0)+BN67</f>
        <v>0</v>
      </c>
      <c r="BT67" s="16">
        <f>IF(BR66&gt;0,IF(BT66&gt;0,VALUE(MID(T66,BT66+1,FIND("]",T66)-BT66-1)),0),BO67)</f>
        <v>0</v>
      </c>
      <c r="BU67" s="17">
        <f>BP67+IF(S66&gt;0,1,0)</f>
        <v>0</v>
      </c>
      <c r="BV67" s="15">
        <f>X66+X67+BV66+BT67</f>
        <v>0</v>
      </c>
      <c r="BW67" s="16"/>
      <c r="BX67" s="16">
        <f>IF(BS66&gt;0,1,0)+BS67</f>
        <v>0</v>
      </c>
      <c r="BY67" s="16">
        <f>IF(BW66&gt;0,IF(BY66&gt;0,VALUE(MID(Y66,BY66+1,FIND("]",Y66)-BY66-1)),0),BT67)</f>
        <v>0</v>
      </c>
      <c r="BZ67" s="17">
        <f>BU67+IF(X66&gt;0,1,0)</f>
        <v>0</v>
      </c>
      <c r="CA67" s="15">
        <f>AC66+AC67+CA66+BY67</f>
        <v>0</v>
      </c>
      <c r="CB67" s="16"/>
      <c r="CC67" s="16">
        <f>IF(BX66&gt;0,1,0)+BX67</f>
        <v>0</v>
      </c>
      <c r="CD67" s="16">
        <f>IF(CB66&gt;0,IF(CD66&gt;0,VALUE(MID(AD66,CD66+1,FIND("]",AD66)-CD66-1)),0),BY67)</f>
        <v>0</v>
      </c>
      <c r="CE67" s="17">
        <f>BZ67+IF(AC66&gt;0,1,0)</f>
        <v>0</v>
      </c>
      <c r="CF67" s="15">
        <f>AH66+AH67+CF66+CD67</f>
        <v>0</v>
      </c>
      <c r="CG67" s="16"/>
      <c r="CH67" s="16">
        <f>IF(CC66&gt;0,1,0)+CC67</f>
        <v>0</v>
      </c>
      <c r="CI67" s="16">
        <f>IF(CG66&gt;0,IF(CI66&gt;0,VALUE(MID(AI66,CI66+1,FIND("]",AI66)-CI66-1)),0),CD67)</f>
        <v>0</v>
      </c>
      <c r="CJ67" s="17">
        <f>CE67+IF(AH66&gt;0,1,0)</f>
        <v>0</v>
      </c>
      <c r="CK67" s="15">
        <f>AM66+AM67+CK66+CI67</f>
        <v>0</v>
      </c>
      <c r="CL67" s="16"/>
      <c r="CM67" s="16">
        <f>IF(CH66&gt;0,1,0)+CH67</f>
        <v>0</v>
      </c>
      <c r="CN67" s="16">
        <f>IF(CL66&gt;0,IF(CN66&gt;0,VALUE(MID(AN66,CN66+1,FIND("]",AN66)-CN66-1)),0),CI67)</f>
        <v>0</v>
      </c>
      <c r="CO67" s="17">
        <f>CJ67+IF(AM66&gt;0,1,0)</f>
        <v>0</v>
      </c>
    </row>
    <row r="68" spans="2:93" ht="12.75" customHeight="1" x14ac:dyDescent="0.2">
      <c r="B68" s="128" t="s">
        <v>77</v>
      </c>
      <c r="C68" s="108"/>
      <c r="D68" s="22"/>
      <c r="E68" s="99" t="str">
        <f>IF(AND(D68+BB68&gt;0,H69&gt;0),INDEX(AtomicResultsInfo,BB69+BC69+E69+H69,VLOOKUP($B68,AtomicResultsProjectInfo,2,0)),"")</f>
        <v/>
      </c>
      <c r="F68" s="99"/>
      <c r="G68" s="99"/>
      <c r="H68" s="99"/>
      <c r="I68" s="22"/>
      <c r="J68" s="99" t="str">
        <f>IF(AND(I68+BG68&gt;0,M69&gt;0),INDEX(AtomicResultsInfo,BG69+BH69+J69+M69,VLOOKUP($B68,AtomicResultsProjectInfo,2,0)),"")</f>
        <v/>
      </c>
      <c r="K68" s="99"/>
      <c r="L68" s="99"/>
      <c r="M68" s="99"/>
      <c r="N68" s="22"/>
      <c r="O68" s="99" t="str">
        <f>IF(AND(N68+BL68&gt;0,R69&gt;0),INDEX(AtomicResultsInfo,BL69+BM69+O69+R69,VLOOKUP($B68,AtomicResultsProjectInfo,2,0)),"")</f>
        <v/>
      </c>
      <c r="P68" s="99"/>
      <c r="Q68" s="99"/>
      <c r="R68" s="99"/>
      <c r="S68" s="22"/>
      <c r="T68" s="99" t="str">
        <f>IF(AND(S68+BQ68&gt;0,W69&gt;0),INDEX(AtomicResultsInfo,BQ69+BR69+T69+W69,VLOOKUP($B68,AtomicResultsProjectInfo,2,0)),"")</f>
        <v/>
      </c>
      <c r="U68" s="99"/>
      <c r="V68" s="99"/>
      <c r="W68" s="99"/>
      <c r="X68" s="22"/>
      <c r="Y68" s="99" t="str">
        <f>IF(AND(X68+BV68&gt;0,AB69&gt;0),INDEX(AtomicResultsInfo,BV69+BW69+Y69+AB69,VLOOKUP($B68,AtomicResultsProjectInfo,2,0)),"")</f>
        <v/>
      </c>
      <c r="Z68" s="99"/>
      <c r="AA68" s="99"/>
      <c r="AB68" s="99"/>
      <c r="AC68" s="22"/>
      <c r="AD68" s="99" t="str">
        <f>IF(AND(AC68+CA68&gt;0,AG69&gt;0),INDEX(AtomicResultsInfo,CA69+CB69+AD69+AG69,VLOOKUP($B68,AtomicResultsProjectInfo,2,0)),"")</f>
        <v/>
      </c>
      <c r="AE68" s="99"/>
      <c r="AF68" s="99"/>
      <c r="AG68" s="99"/>
      <c r="AH68" s="22"/>
      <c r="AI68" s="99" t="str">
        <f>IF(AND(AH68+CF68&gt;0,AL69&gt;0),INDEX(AtomicResultsInfo,CF69+CG69+AI69+AL69,VLOOKUP($B68,AtomicResultsProjectInfo,2,0)),"")</f>
        <v/>
      </c>
      <c r="AJ68" s="99"/>
      <c r="AK68" s="99"/>
      <c r="AL68" s="99"/>
      <c r="AM68" s="22"/>
      <c r="AN68" s="99" t="str">
        <f>IF(AND(AM68+CK68&gt;0,AQ69&gt;0),INDEX(AtomicResultsInfo,CK69+CL69+AN69+AQ69,VLOOKUP($B68,AtomicResultsProjectInfo,2,0)),"")</f>
        <v/>
      </c>
      <c r="AO68" s="99"/>
      <c r="AP68" s="99"/>
      <c r="AQ68" s="99"/>
      <c r="AR68" s="105" t="s">
        <v>25</v>
      </c>
      <c r="AS68" s="106"/>
      <c r="AV68" s="1">
        <v>1</v>
      </c>
      <c r="BB68" s="15">
        <f>IF(AX68&lt;0,AW69,0)</f>
        <v>0</v>
      </c>
      <c r="BC68" s="16">
        <f>IF(F69&lt;&gt;"",VLOOKUP(F69,TurnInfo,2,0),-1)</f>
        <v>-1</v>
      </c>
      <c r="BD68" s="16">
        <f>IF($AV68&gt;=1,-1*AY69+IF($AV68&gt;=2,AY$69+IF(AND(BC$68&gt;0,BC$68&lt;BC68),1,0),0),0)</f>
        <v>0</v>
      </c>
      <c r="BE68" s="16">
        <f>IF(ISERR(FIND("[",E68)),-1,FIND("[",E68))</f>
        <v>-1</v>
      </c>
      <c r="BF68" s="17">
        <f>IF(E68&lt;&gt;"",IF(AND(LEFT(E68,2)&lt;&gt;"--",LEFT(E68,1)&lt;&gt;"["),IF(LEFT(E68,2)="-2",2,1),0),0)</f>
        <v>0</v>
      </c>
      <c r="BG68" s="15">
        <f>IF(BC68&lt;0,BB68+D68+D69,0)</f>
        <v>0</v>
      </c>
      <c r="BH68" s="16">
        <f>IF(K69&lt;&gt;"",VLOOKUP(K69,TurnInfo,2,0),-1)</f>
        <v>-1</v>
      </c>
      <c r="BI68" s="16">
        <f>IF($AV68&gt;=1,-1*BD69+IF($AV68&gt;=2,BD$69+IF(AND(BH$68&gt;0,BH$68&lt;BH68),1,0),0),0)</f>
        <v>0</v>
      </c>
      <c r="BJ68" s="16">
        <f>IF(ISERR(FIND("[",J68)),-1,FIND("[",J68))</f>
        <v>-1</v>
      </c>
      <c r="BK68" s="17">
        <f>IF(J68&lt;&gt;"",IF(AND(LEFT(J68,2)&lt;&gt;"--",LEFT(J68,1)&lt;&gt;"["),IF(LEFT(J68,2)="-2",2,1),0),0)</f>
        <v>0</v>
      </c>
      <c r="BL68" s="15">
        <f>IF(BH68&lt;0,BG68+I68+I69,0)</f>
        <v>0</v>
      </c>
      <c r="BM68" s="16">
        <f>IF(P69&lt;&gt;"",VLOOKUP(P69,TurnInfo,2,0),-1)</f>
        <v>-1</v>
      </c>
      <c r="BN68" s="16">
        <f>IF($AV68&gt;=1,-1*BI69+IF($AV68&gt;=2,BI$69+IF(AND(BM$68&gt;0,BM$68&lt;BM68),1,0),0),0)</f>
        <v>0</v>
      </c>
      <c r="BO68" s="16">
        <f>IF(ISERR(FIND("[",O68)),-1,FIND("[",O68))</f>
        <v>-1</v>
      </c>
      <c r="BP68" s="17">
        <f>IF(O68&lt;&gt;"",IF(AND(LEFT(O68,2)&lt;&gt;"--",LEFT(O68,1)&lt;&gt;"["),IF(LEFT(O68,2)="-2",2,1),0),0)</f>
        <v>0</v>
      </c>
      <c r="BQ68" s="15">
        <f>IF(BM68&lt;0,BL68+N68+N69,0)</f>
        <v>0</v>
      </c>
      <c r="BR68" s="16">
        <f>IF(U69&lt;&gt;"",VLOOKUP(U69,TurnInfo,2,0),-1)</f>
        <v>-1</v>
      </c>
      <c r="BS68" s="16">
        <f>IF($AV68&gt;=1,-1*BN69+IF($AV68&gt;=2,BN$69+IF(AND(BR$68&gt;0,BR$68&lt;BR68),1,0),0),0)</f>
        <v>0</v>
      </c>
      <c r="BT68" s="16">
        <f>IF(ISERR(FIND("[",T68)),-1,FIND("[",T68))</f>
        <v>-1</v>
      </c>
      <c r="BU68" s="17">
        <f>IF(T68&lt;&gt;"",IF(AND(LEFT(T68,2)&lt;&gt;"--",LEFT(T68,1)&lt;&gt;"["),IF(LEFT(T68,2)="-2",2,1),0),0)</f>
        <v>0</v>
      </c>
      <c r="BV68" s="15">
        <f>IF(BR68&lt;0,BQ68+S68+S69,0)</f>
        <v>0</v>
      </c>
      <c r="BW68" s="16">
        <f>IF(Z69&lt;&gt;"",VLOOKUP(Z69,TurnInfo,2,0),-1)</f>
        <v>-1</v>
      </c>
      <c r="BX68" s="16">
        <f>IF($AV68&gt;=1,-1*BS69+IF($AV68&gt;=2,BS$69+IF(AND(BW$68&gt;0,BW$68&lt;BW68),1,0),0),0)</f>
        <v>0</v>
      </c>
      <c r="BY68" s="16">
        <f>IF(ISERR(FIND("[",Y68)),-1,FIND("[",Y68))</f>
        <v>-1</v>
      </c>
      <c r="BZ68" s="17">
        <f>IF(Y68&lt;&gt;"",IF(AND(LEFT(Y68,2)&lt;&gt;"--",LEFT(Y68,1)&lt;&gt;"["),IF(LEFT(Y68,2)="-2",2,1),0),0)</f>
        <v>0</v>
      </c>
      <c r="CA68" s="15">
        <f>IF(BW68&lt;0,BV68+X68+X69,0)</f>
        <v>0</v>
      </c>
      <c r="CB68" s="16">
        <f>IF(AE69&lt;&gt;"",VLOOKUP(AE69,TurnInfo,2,0),-1)</f>
        <v>-1</v>
      </c>
      <c r="CC68" s="16">
        <f>IF($AV68&gt;=1,-1*BX69+IF($AV68&gt;=2,BX$69+IF(AND(CB$68&gt;0,CB$68&lt;CB68),1,0),0),0)</f>
        <v>0</v>
      </c>
      <c r="CD68" s="16">
        <f>IF(ISERR(FIND("[",AD68)),-1,FIND("[",AD68))</f>
        <v>-1</v>
      </c>
      <c r="CE68" s="17">
        <f>IF(AD68&lt;&gt;"",IF(AND(LEFT(AD68,2)&lt;&gt;"--",LEFT(AD68,1)&lt;&gt;"["),IF(LEFT(AD68,2)="-2",2,1),0),0)</f>
        <v>0</v>
      </c>
      <c r="CF68" s="15">
        <f>IF(CB68&lt;0,CA68+AC68+AC69,0)</f>
        <v>0</v>
      </c>
      <c r="CG68" s="16">
        <f>IF(AJ69&lt;&gt;"",VLOOKUP(AJ69,TurnInfo,2,0),-1)</f>
        <v>-1</v>
      </c>
      <c r="CH68" s="16">
        <f>IF($AV68&gt;=1,-1*CC69+IF($AV68&gt;=2,CC$69+IF(AND(CG$68&gt;0,CG$68&lt;CG68),1,0),0),0)</f>
        <v>0</v>
      </c>
      <c r="CI68" s="16">
        <f>IF(ISERR(FIND("[",AI68)),-1,FIND("[",AI68))</f>
        <v>-1</v>
      </c>
      <c r="CJ68" s="17">
        <f>IF(AI68&lt;&gt;"",IF(AND(LEFT(AI68,2)&lt;&gt;"--",LEFT(AI68,1)&lt;&gt;"["),IF(LEFT(AI68,2)="-2",2,1),0),0)</f>
        <v>0</v>
      </c>
      <c r="CK68" s="15">
        <f>IF(CG68&lt;0,CF68+AH68+AH69,0)</f>
        <v>0</v>
      </c>
      <c r="CL68" s="16">
        <f>IF(AO69&lt;&gt;"",VLOOKUP(AO69,TurnInfo,2,0),-1)</f>
        <v>-1</v>
      </c>
      <c r="CM68" s="16">
        <f>IF($AV68&gt;=1,-1*CH69+IF($AV68&gt;=2,CH$69+IF(AND(CL$68&gt;0,CL$68&lt;CL68),1,0),0),0)</f>
        <v>0</v>
      </c>
      <c r="CN68" s="16">
        <f>IF(ISERR(FIND("[",AN68)),-1,FIND("[",AN68))</f>
        <v>-1</v>
      </c>
      <c r="CO68" s="17">
        <f>IF(AN68&lt;&gt;"",IF(AND(LEFT(AN68,2)&lt;&gt;"--",LEFT(AN68,1)&lt;&gt;"["),IF(LEFT(AN68,2)="-2",2,1),0),0)</f>
        <v>0</v>
      </c>
    </row>
    <row r="69" spans="2:93" ht="12.75" customHeight="1" x14ac:dyDescent="0.2">
      <c r="B69" s="128"/>
      <c r="C69" s="108"/>
      <c r="D69" s="23"/>
      <c r="E69" s="24">
        <f>IF(D68+BB68&gt;0,BD68,0)</f>
        <v>0</v>
      </c>
      <c r="F69" s="102"/>
      <c r="G69" s="102"/>
      <c r="H69" s="25"/>
      <c r="I69" s="23"/>
      <c r="J69" s="24">
        <f>IF(I68+BG68&gt;0,BI68,0)</f>
        <v>0</v>
      </c>
      <c r="K69" s="102"/>
      <c r="L69" s="102"/>
      <c r="M69" s="25"/>
      <c r="N69" s="23"/>
      <c r="O69" s="24">
        <f>IF(N68+BL68&gt;0,BN68,0)</f>
        <v>0</v>
      </c>
      <c r="P69" s="102"/>
      <c r="Q69" s="102"/>
      <c r="R69" s="25"/>
      <c r="S69" s="23"/>
      <c r="T69" s="24">
        <f>IF(S68+BQ68&gt;0,BS68,0)</f>
        <v>0</v>
      </c>
      <c r="U69" s="102"/>
      <c r="V69" s="102"/>
      <c r="W69" s="25"/>
      <c r="X69" s="23"/>
      <c r="Y69" s="24">
        <f>IF(X68+BV68&gt;0,BX68,0)</f>
        <v>0</v>
      </c>
      <c r="Z69" s="102"/>
      <c r="AA69" s="102"/>
      <c r="AB69" s="25"/>
      <c r="AC69" s="23"/>
      <c r="AD69" s="24">
        <f>IF(AC68+CA68&gt;0,CC68,0)</f>
        <v>0</v>
      </c>
      <c r="AE69" s="102"/>
      <c r="AF69" s="102"/>
      <c r="AG69" s="25"/>
      <c r="AH69" s="23"/>
      <c r="AI69" s="24">
        <f>IF(AH68+CF68&gt;0,CH68,0)</f>
        <v>0</v>
      </c>
      <c r="AJ69" s="102"/>
      <c r="AK69" s="102"/>
      <c r="AL69" s="25"/>
      <c r="AM69" s="23"/>
      <c r="AN69" s="24">
        <f>IF(AM68+CK68&gt;0,CM68,0)</f>
        <v>0</v>
      </c>
      <c r="AO69" s="102"/>
      <c r="AP69" s="102"/>
      <c r="AQ69" s="25"/>
      <c r="AR69" s="105"/>
      <c r="AS69" s="106"/>
      <c r="BB69" s="15">
        <f>D68+D69+BB68+AZ69</f>
        <v>0</v>
      </c>
      <c r="BC69" s="16">
        <f>IF(AND(BD$66&gt;0,BD$66&lt;BC68),1,0)+BD$67</f>
        <v>0</v>
      </c>
      <c r="BD69" s="16">
        <f>AY69+BF68</f>
        <v>0</v>
      </c>
      <c r="BE69" s="16">
        <f>IF(BC68&gt;0,IF(BE68&gt;0,VALUE(MID(E68,BE68+1,FIND("]",E68)-BE68-1)),0),AZ69)</f>
        <v>0</v>
      </c>
      <c r="BF69" s="17">
        <f>BA69+IF(D68&gt;0,1,0)</f>
        <v>0</v>
      </c>
      <c r="BG69" s="15">
        <f>I68+I69+BG68+BE69</f>
        <v>0</v>
      </c>
      <c r="BH69" s="16">
        <f>IF(AND(BI$66&gt;0,BI$66&lt;BH68),1,0)+BI$67</f>
        <v>0</v>
      </c>
      <c r="BI69" s="16">
        <f>BD69+BK68</f>
        <v>0</v>
      </c>
      <c r="BJ69" s="16">
        <f>IF(BH68&gt;0,IF(BJ68&gt;0,VALUE(MID(J68,BJ68+1,FIND("]",J68)-BJ68-1)),0),BE69)</f>
        <v>0</v>
      </c>
      <c r="BK69" s="17">
        <f>BF69+IF(I68&gt;0,1,0)</f>
        <v>0</v>
      </c>
      <c r="BL69" s="15">
        <f>N68+N69+BL68+BJ69</f>
        <v>0</v>
      </c>
      <c r="BM69" s="16">
        <f>IF(AND(BN$66&gt;0,BN$66&lt;BM68),1,0)+BN$67</f>
        <v>0</v>
      </c>
      <c r="BN69" s="16">
        <f>BI69+BP68</f>
        <v>0</v>
      </c>
      <c r="BO69" s="16">
        <f>IF(BM68&gt;0,IF(BO68&gt;0,VALUE(MID(O68,BO68+1,FIND("]",O68)-BO68-1)),0),BJ69)</f>
        <v>0</v>
      </c>
      <c r="BP69" s="17">
        <f>BK69+IF(N68&gt;0,1,0)</f>
        <v>0</v>
      </c>
      <c r="BQ69" s="15">
        <f>S68+S69+BQ68+BO69</f>
        <v>0</v>
      </c>
      <c r="BR69" s="16">
        <f>IF(AND(BS$66&gt;0,BS$66&lt;BR68),1,0)+BS$67</f>
        <v>0</v>
      </c>
      <c r="BS69" s="16">
        <f>BN69+BU68</f>
        <v>0</v>
      </c>
      <c r="BT69" s="16">
        <f>IF(BR68&gt;0,IF(BT68&gt;0,VALUE(MID(T68,BT68+1,FIND("]",T68)-BT68-1)),0),BO69)</f>
        <v>0</v>
      </c>
      <c r="BU69" s="17">
        <f>BP69+IF(S68&gt;0,1,0)</f>
        <v>0</v>
      </c>
      <c r="BV69" s="15">
        <f>X68+X69+BV68+BT69</f>
        <v>0</v>
      </c>
      <c r="BW69" s="16">
        <f>IF(AND(BX$66&gt;0,BX$66&lt;BW68),1,0)+BX$67</f>
        <v>0</v>
      </c>
      <c r="BX69" s="16">
        <f>BS69+BZ68</f>
        <v>0</v>
      </c>
      <c r="BY69" s="16">
        <f>IF(BW68&gt;0,IF(BY68&gt;0,VALUE(MID(Y68,BY68+1,FIND("]",Y68)-BY68-1)),0),BT69)</f>
        <v>0</v>
      </c>
      <c r="BZ69" s="17">
        <f>BU69+IF(X68&gt;0,1,0)</f>
        <v>0</v>
      </c>
      <c r="CA69" s="15">
        <f>AC68+AC69+CA68+BY69</f>
        <v>0</v>
      </c>
      <c r="CB69" s="16">
        <f>IF(AND(CC$66&gt;0,CC$66&lt;CB68),1,0)+CC$67</f>
        <v>0</v>
      </c>
      <c r="CC69" s="16">
        <f>BX69+CE68</f>
        <v>0</v>
      </c>
      <c r="CD69" s="16">
        <f>IF(CB68&gt;0,IF(CD68&gt;0,VALUE(MID(AD68,CD68+1,FIND("]",AD68)-CD68-1)),0),BY69)</f>
        <v>0</v>
      </c>
      <c r="CE69" s="17">
        <f>BZ69+IF(AC68&gt;0,1,0)</f>
        <v>0</v>
      </c>
      <c r="CF69" s="15">
        <f>AH68+AH69+CF68+CD69</f>
        <v>0</v>
      </c>
      <c r="CG69" s="16">
        <f>IF(AND(CH$66&gt;0,CH$66&lt;CG68),1,0)+CH$67</f>
        <v>0</v>
      </c>
      <c r="CH69" s="16">
        <f>CC69+CJ68</f>
        <v>0</v>
      </c>
      <c r="CI69" s="16">
        <f>IF(CG68&gt;0,IF(CI68&gt;0,VALUE(MID(AI68,CI68+1,FIND("]",AI68)-CI68-1)),0),CD69)</f>
        <v>0</v>
      </c>
      <c r="CJ69" s="17">
        <f>CE69+IF(AH68&gt;0,1,0)</f>
        <v>0</v>
      </c>
      <c r="CK69" s="15">
        <f>AM68+AM69+CK68+CI69</f>
        <v>0</v>
      </c>
      <c r="CL69" s="16">
        <f>IF(AND(CM$66&gt;0,CM$66&lt;CL68),1,0)+CM$67</f>
        <v>0</v>
      </c>
      <c r="CM69" s="16">
        <f>CH69+CO68</f>
        <v>0</v>
      </c>
      <c r="CN69" s="16">
        <f>IF(CL68&gt;0,IF(CN68&gt;0,VALUE(MID(AN68,CN68+1,FIND("]",AN68)-CN68-1)),0),CI69)</f>
        <v>0</v>
      </c>
      <c r="CO69" s="17">
        <f>CJ69+IF(AM68&gt;0,1,0)</f>
        <v>0</v>
      </c>
    </row>
    <row r="70" spans="2:93" ht="12.75" customHeight="1" x14ac:dyDescent="0.2">
      <c r="B70" s="79" t="s">
        <v>86</v>
      </c>
      <c r="C70" s="79"/>
      <c r="D70" s="80">
        <f>SUM(D66:D69)</f>
        <v>0</v>
      </c>
      <c r="E70" s="80"/>
      <c r="F70" s="80"/>
      <c r="G70" s="80"/>
      <c r="H70" s="80"/>
      <c r="I70" s="80">
        <f>SUM(I66:I69)</f>
        <v>0</v>
      </c>
      <c r="J70" s="80"/>
      <c r="K70" s="80"/>
      <c r="L70" s="80"/>
      <c r="M70" s="80"/>
      <c r="N70" s="80">
        <f>SUM(N66:N69)</f>
        <v>0</v>
      </c>
      <c r="O70" s="80"/>
      <c r="P70" s="80"/>
      <c r="Q70" s="80"/>
      <c r="R70" s="80"/>
      <c r="S70" s="80">
        <f>SUM(S66:S69)</f>
        <v>0</v>
      </c>
      <c r="T70" s="80"/>
      <c r="U70" s="80"/>
      <c r="V70" s="80"/>
      <c r="W70" s="80"/>
      <c r="X70" s="80">
        <f>SUM(X66:X69)</f>
        <v>0</v>
      </c>
      <c r="Y70" s="80"/>
      <c r="Z70" s="80"/>
      <c r="AA70" s="80"/>
      <c r="AB70" s="80"/>
      <c r="AC70" s="80">
        <f>SUM(AC66:AC69)</f>
        <v>0</v>
      </c>
      <c r="AD70" s="80"/>
      <c r="AE70" s="80"/>
      <c r="AF70" s="80"/>
      <c r="AG70" s="80"/>
      <c r="AH70" s="80">
        <f>SUM(AH66:AH69)</f>
        <v>0</v>
      </c>
      <c r="AI70" s="80"/>
      <c r="AJ70" s="80"/>
      <c r="AK70" s="80"/>
      <c r="AL70" s="80"/>
      <c r="AM70" s="80">
        <f>SUM(AM66:AM69)</f>
        <v>0</v>
      </c>
      <c r="AN70" s="80"/>
      <c r="AO70" s="80"/>
      <c r="AP70" s="80"/>
      <c r="AQ70" s="80"/>
      <c r="AR70" s="27"/>
      <c r="AS70" s="28"/>
      <c r="AV70" s="29"/>
      <c r="BB70" s="15">
        <f>IF(D70&gt;ROUND((D$4+0.9)/2,0),1,0)</f>
        <v>0</v>
      </c>
      <c r="BC70" s="16"/>
      <c r="BD70" s="16"/>
      <c r="BE70" s="16"/>
      <c r="BF70" s="17"/>
      <c r="BG70" s="15">
        <f>IF(I70&gt;ROUND((I$4+0.9)/2,0),1,0)</f>
        <v>0</v>
      </c>
      <c r="BH70" s="16"/>
      <c r="BI70" s="16"/>
      <c r="BJ70" s="16"/>
      <c r="BK70" s="17"/>
      <c r="BL70" s="15">
        <f>IF(N70&gt;ROUND((N$4+0.9)/2,0),1,0)</f>
        <v>0</v>
      </c>
      <c r="BM70" s="16"/>
      <c r="BN70" s="16"/>
      <c r="BO70" s="16"/>
      <c r="BP70" s="17"/>
      <c r="BQ70" s="15">
        <f>IF(S70&gt;ROUND((S$4+0.9)/2,0),1,0)</f>
        <v>0</v>
      </c>
      <c r="BR70" s="16"/>
      <c r="BS70" s="16"/>
      <c r="BT70" s="16"/>
      <c r="BU70" s="17"/>
      <c r="BV70" s="15">
        <f>IF(X70&gt;ROUND((X$4+0.9)/2,0),1,0)</f>
        <v>0</v>
      </c>
      <c r="BW70" s="16"/>
      <c r="BX70" s="16"/>
      <c r="BY70" s="16"/>
      <c r="BZ70" s="17"/>
      <c r="CA70" s="15">
        <f>IF(AC70&gt;ROUND((AC$4+0.9)/2,0),1,0)</f>
        <v>0</v>
      </c>
      <c r="CB70" s="16"/>
      <c r="CC70" s="16"/>
      <c r="CD70" s="16"/>
      <c r="CE70" s="17"/>
      <c r="CF70" s="15">
        <f>IF(AH70&gt;ROUND((AH$4+0.9)/2,0),1,0)</f>
        <v>0</v>
      </c>
      <c r="CG70" s="16"/>
      <c r="CH70" s="16"/>
      <c r="CI70" s="16"/>
      <c r="CJ70" s="17"/>
      <c r="CK70" s="15">
        <f>IF(AM70&gt;ROUND((AM$4+0.9)/2,0),1,0)</f>
        <v>0</v>
      </c>
      <c r="CL70" s="16"/>
      <c r="CM70" s="16"/>
      <c r="CN70" s="16"/>
      <c r="CO70" s="17"/>
    </row>
    <row r="71" spans="2:93" ht="12.75" customHeight="1" x14ac:dyDescent="0.2">
      <c r="B71" s="114" t="s">
        <v>87</v>
      </c>
      <c r="C71" s="115"/>
      <c r="D71" s="14"/>
      <c r="E71" s="111" t="str">
        <f>IF(AND(D71+BB71&gt;0,H72&gt;0),VLOOKUP(BB72+BC72+E72+H72,IntelligenceResultsInfo,VLOOKUP($B71,IntelligenceResultsProjectInfo,2,0)),"")</f>
        <v/>
      </c>
      <c r="F71" s="111"/>
      <c r="G71" s="111"/>
      <c r="H71" s="111"/>
      <c r="I71" s="14"/>
      <c r="J71" s="111" t="str">
        <f>IF(AND(I71+BG71&gt;0,M72&gt;0),VLOOKUP(BG72+BH72+J72+M72,IntelligenceResultsInfo,VLOOKUP($B71,IntelligenceResultsProjectInfo,2,0)),"")</f>
        <v/>
      </c>
      <c r="K71" s="111"/>
      <c r="L71" s="111"/>
      <c r="M71" s="111"/>
      <c r="N71" s="14"/>
      <c r="O71" s="111" t="str">
        <f>IF(AND(N71+BL71&gt;0,R72&gt;0),VLOOKUP(BL72+BM72+O72+R72,IntelligenceResultsInfo,VLOOKUP($B71,IntelligenceResultsProjectInfo,2,0)),"")</f>
        <v/>
      </c>
      <c r="P71" s="111"/>
      <c r="Q71" s="111"/>
      <c r="R71" s="111"/>
      <c r="S71" s="14"/>
      <c r="T71" s="111" t="str">
        <f>IF(AND(S71+BQ71&gt;0,W72&gt;0),VLOOKUP(BQ72+BR72+T72+W72,IntelligenceResultsInfo,VLOOKUP($B71,IntelligenceResultsProjectInfo,2,0)),"")</f>
        <v/>
      </c>
      <c r="U71" s="111"/>
      <c r="V71" s="111"/>
      <c r="W71" s="111"/>
      <c r="X71" s="14"/>
      <c r="Y71" s="111" t="str">
        <f>IF(AND(X71+BV71&gt;0,AB72&gt;0),VLOOKUP(BV72+BW72+Y72+AB72,IntelligenceResultsInfo,VLOOKUP($B71,IntelligenceResultsProjectInfo,2,0)),"")</f>
        <v/>
      </c>
      <c r="Z71" s="111"/>
      <c r="AA71" s="111"/>
      <c r="AB71" s="111"/>
      <c r="AC71" s="14"/>
      <c r="AD71" s="111" t="str">
        <f>IF(AND(AC71+CA71&gt;0,AG72&gt;0),VLOOKUP(CA72+CB72+AD72+AG72,IntelligenceResultsInfo,VLOOKUP($B71,IntelligenceResultsProjectInfo,2,0)),"")</f>
        <v/>
      </c>
      <c r="AE71" s="111"/>
      <c r="AF71" s="111"/>
      <c r="AG71" s="111"/>
      <c r="AH71" s="14"/>
      <c r="AI71" s="111" t="str">
        <f>IF(AND(AH71+CF71&gt;0,AL72&gt;0),VLOOKUP(CF72+CG72+AI72+AL72,IntelligenceResultsInfo,VLOOKUP($B71,IntelligenceResultsProjectInfo,2,0)),"")</f>
        <v/>
      </c>
      <c r="AJ71" s="111"/>
      <c r="AK71" s="111"/>
      <c r="AL71" s="111"/>
      <c r="AM71" s="14"/>
      <c r="AN71" s="111" t="str">
        <f>IF(AND(AM71+CK71&gt;0,AQ72&gt;0),VLOOKUP(CK72+CL72+AN72+AQ72,IntelligenceResultsInfo,VLOOKUP($B71,IntelligenceResultsProjectInfo,2,0)),"")</f>
        <v/>
      </c>
      <c r="AO71" s="111"/>
      <c r="AP71" s="111"/>
      <c r="AQ71" s="111"/>
      <c r="AR71" s="94" t="s">
        <v>12</v>
      </c>
      <c r="AS71" s="112"/>
      <c r="BB71" s="15">
        <f>IF(AX71&lt;0,AW72,0)</f>
        <v>0</v>
      </c>
      <c r="BC71" s="16">
        <f>IF(F72&lt;&gt;"",VLOOKUP(F72,TurnInfo,2,0),-1)</f>
        <v>-1</v>
      </c>
      <c r="BD71" s="16">
        <f>IF(AND(UPPER(LEFT(E71,1))="B",F72&lt;&gt;""),VLOOKUP(F72,TurnInfo,2,0),-1)</f>
        <v>-1</v>
      </c>
      <c r="BE71" s="16">
        <f>IF(ISERR(FIND("[",E71)),-1,FIND("[",E71))</f>
        <v>-1</v>
      </c>
      <c r="BF71" s="17">
        <f>IF(E71&lt;&gt;"",IF(AND(LEFT(E71,2)&lt;&gt;"--",LEFT(E71,1)&lt;&gt;"["),IF(LEFT(E71,2)="-2",2,1),0),0)</f>
        <v>0</v>
      </c>
      <c r="BG71" s="15">
        <f>IF(BC71&lt;0,BB71+D71+D72,0)</f>
        <v>0</v>
      </c>
      <c r="BH71" s="16">
        <f>IF(K72&lt;&gt;"",VLOOKUP(K72,TurnInfo,2,0),-1)</f>
        <v>-1</v>
      </c>
      <c r="BI71" s="16">
        <f>IF(AND(UPPER(LEFT(J71,1))="B",K72&lt;&gt;""),VLOOKUP(K72,TurnInfo,2,0),-1)</f>
        <v>-1</v>
      </c>
      <c r="BJ71" s="16">
        <f>IF(ISERR(FIND("[",J71)),-1,FIND("[",J71))</f>
        <v>-1</v>
      </c>
      <c r="BK71" s="17">
        <f>IF(J71&lt;&gt;"",IF(AND(LEFT(J71,2)&lt;&gt;"--",LEFT(J71,1)&lt;&gt;"["),IF(LEFT(J71,2)="-2",2,1),0),0)</f>
        <v>0</v>
      </c>
      <c r="BL71" s="15">
        <f>IF(BH71&lt;0,BG71+I71+I72,0)</f>
        <v>0</v>
      </c>
      <c r="BM71" s="16">
        <f>IF(P72&lt;&gt;"",VLOOKUP(P72,TurnInfo,2,0),-1)</f>
        <v>-1</v>
      </c>
      <c r="BN71" s="16">
        <f>IF(AND(UPPER(LEFT(O71,1))="B",P72&lt;&gt;""),VLOOKUP(P72,TurnInfo,2,0),-1)</f>
        <v>-1</v>
      </c>
      <c r="BO71" s="16">
        <f>IF(ISERR(FIND("[",O71)),-1,FIND("[",O71))</f>
        <v>-1</v>
      </c>
      <c r="BP71" s="17">
        <f>IF(O71&lt;&gt;"",IF(AND(LEFT(O71,2)&lt;&gt;"--",LEFT(O71,1)&lt;&gt;"["),IF(LEFT(O71,2)="-2",2,1),0),0)</f>
        <v>0</v>
      </c>
      <c r="BQ71" s="15">
        <f>IF(BM71&lt;0,BL71+N71+N72,0)</f>
        <v>0</v>
      </c>
      <c r="BR71" s="16">
        <f>IF(U72&lt;&gt;"",VLOOKUP(U72,TurnInfo,2,0),-1)</f>
        <v>-1</v>
      </c>
      <c r="BS71" s="16">
        <f>IF(AND(UPPER(LEFT(T71,1))="B",U72&lt;&gt;""),VLOOKUP(U72,TurnInfo,2,0),-1)</f>
        <v>-1</v>
      </c>
      <c r="BT71" s="16">
        <f>IF(ISERR(FIND("[",T71)),-1,FIND("[",T71))</f>
        <v>-1</v>
      </c>
      <c r="BU71" s="17">
        <f>IF(T71&lt;&gt;"",IF(AND(LEFT(T71,2)&lt;&gt;"--",LEFT(T71,1)&lt;&gt;"["),IF(LEFT(T71,2)="-2",2,1),0),0)</f>
        <v>0</v>
      </c>
      <c r="BV71" s="15">
        <f>IF(BR71&lt;0,BQ71+S71+S72,0)</f>
        <v>0</v>
      </c>
      <c r="BW71" s="16">
        <f>IF(Z72&lt;&gt;"",VLOOKUP(Z72,TurnInfo,2,0),-1)</f>
        <v>-1</v>
      </c>
      <c r="BX71" s="16">
        <f>IF(AND(UPPER(LEFT(Y71,1))="B",Z72&lt;&gt;""),VLOOKUP(Z72,TurnInfo,2,0),-1)</f>
        <v>-1</v>
      </c>
      <c r="BY71" s="16">
        <f>IF(ISERR(FIND("[",Y71)),-1,FIND("[",Y71))</f>
        <v>-1</v>
      </c>
      <c r="BZ71" s="17">
        <f>IF(Y71&lt;&gt;"",IF(AND(LEFT(Y71,2)&lt;&gt;"--",LEFT(Y71,1)&lt;&gt;"["),IF(LEFT(Y71,2)="-2",2,1),0),0)</f>
        <v>0</v>
      </c>
      <c r="CA71" s="15">
        <f>IF(BW71&lt;0,BV71+X71+X72,0)</f>
        <v>0</v>
      </c>
      <c r="CB71" s="16">
        <f>IF(AE72&lt;&gt;"",VLOOKUP(AE72,TurnInfo,2,0),-1)</f>
        <v>-1</v>
      </c>
      <c r="CC71" s="16">
        <f>IF(AND(UPPER(LEFT(AD71,1))="B",AE72&lt;&gt;""),VLOOKUP(AE72,TurnInfo,2,0),-1)</f>
        <v>-1</v>
      </c>
      <c r="CD71" s="16">
        <f>IF(ISERR(FIND("[",AD71)),-1,FIND("[",AD71))</f>
        <v>-1</v>
      </c>
      <c r="CE71" s="17">
        <f>IF(AD71&lt;&gt;"",IF(AND(LEFT(AD71,2)&lt;&gt;"--",LEFT(AD71,1)&lt;&gt;"["),IF(LEFT(AD71,2)="-2",2,1),0),0)</f>
        <v>0</v>
      </c>
      <c r="CF71" s="15">
        <f>IF(CB71&lt;0,CA71+AC71+AC72,0)</f>
        <v>0</v>
      </c>
      <c r="CG71" s="16">
        <f>IF(AJ72&lt;&gt;"",VLOOKUP(AJ72,TurnInfo,2,0),-1)</f>
        <v>-1</v>
      </c>
      <c r="CH71" s="16">
        <f>IF(AND(UPPER(LEFT(AI71,1))="B",AJ72&lt;&gt;""),VLOOKUP(AJ72,TurnInfo,2,0),-1)</f>
        <v>-1</v>
      </c>
      <c r="CI71" s="16">
        <f>IF(ISERR(FIND("[",AI71)),-1,FIND("[",AI71))</f>
        <v>-1</v>
      </c>
      <c r="CJ71" s="17">
        <f>IF(AI71&lt;&gt;"",IF(AND(LEFT(AI71,2)&lt;&gt;"--",LEFT(AI71,1)&lt;&gt;"["),IF(LEFT(AI71,2)="-2",2,1),0),0)</f>
        <v>0</v>
      </c>
      <c r="CK71" s="15">
        <f>IF(CG71&lt;0,CF71+AH71+AH72,0)</f>
        <v>0</v>
      </c>
      <c r="CL71" s="16">
        <f>IF(AO72&lt;&gt;"",VLOOKUP(AO72,TurnInfo,2,0),-1)</f>
        <v>-1</v>
      </c>
      <c r="CM71" s="16">
        <f>IF(AND(UPPER(LEFT(AN71,1))="B",AO72&lt;&gt;""),VLOOKUP(AO72,TurnInfo,2,0),-1)</f>
        <v>-1</v>
      </c>
      <c r="CN71" s="16">
        <f>IF(ISERR(FIND("[",AN71)),-1,FIND("[",AN71))</f>
        <v>-1</v>
      </c>
      <c r="CO71" s="17">
        <f>IF(AN71&lt;&gt;"",IF(AND(LEFT(AN71,2)&lt;&gt;"--",LEFT(AN71,1)&lt;&gt;"["),IF(LEFT(AN71,2)="-2",2,1),0),0)</f>
        <v>0</v>
      </c>
    </row>
    <row r="72" spans="2:93" ht="12.75" customHeight="1" x14ac:dyDescent="0.2">
      <c r="B72" s="114"/>
      <c r="C72" s="115"/>
      <c r="D72" s="19"/>
      <c r="E72" s="20"/>
      <c r="F72" s="113"/>
      <c r="G72" s="113"/>
      <c r="H72" s="21"/>
      <c r="I72" s="19"/>
      <c r="J72" s="20"/>
      <c r="K72" s="113"/>
      <c r="L72" s="113"/>
      <c r="M72" s="21"/>
      <c r="N72" s="19"/>
      <c r="O72" s="20"/>
      <c r="P72" s="113"/>
      <c r="Q72" s="113"/>
      <c r="R72" s="21"/>
      <c r="S72" s="19"/>
      <c r="T72" s="20"/>
      <c r="U72" s="113"/>
      <c r="V72" s="113"/>
      <c r="W72" s="21"/>
      <c r="X72" s="19"/>
      <c r="Y72" s="20"/>
      <c r="Z72" s="113"/>
      <c r="AA72" s="113"/>
      <c r="AB72" s="21"/>
      <c r="AC72" s="19"/>
      <c r="AD72" s="20"/>
      <c r="AE72" s="113"/>
      <c r="AF72" s="113"/>
      <c r="AG72" s="21"/>
      <c r="AH72" s="19"/>
      <c r="AI72" s="20"/>
      <c r="AJ72" s="113"/>
      <c r="AK72" s="113"/>
      <c r="AL72" s="21"/>
      <c r="AM72" s="19"/>
      <c r="AN72" s="20"/>
      <c r="AO72" s="113"/>
      <c r="AP72" s="113"/>
      <c r="AQ72" s="21"/>
      <c r="AR72" s="94"/>
      <c r="AS72" s="112"/>
      <c r="BB72" s="15">
        <f>D71+D72+BB71+AZ72</f>
        <v>0</v>
      </c>
      <c r="BC72" s="16"/>
      <c r="BD72" s="16">
        <f>IF(AY71&gt;0,1,0)+AY72</f>
        <v>0</v>
      </c>
      <c r="BE72" s="16">
        <f>IF(BC71&gt;0,IF(BE71&gt;0,VALUE(MID(E71,BE71+1,FIND("]",E71)-BE71-1)),0),AZ72)</f>
        <v>0</v>
      </c>
      <c r="BF72" s="17">
        <f>BA72+IF(D71&gt;0,1,0)</f>
        <v>0</v>
      </c>
      <c r="BG72" s="15">
        <f>I71+I72+BG71+BE72</f>
        <v>0</v>
      </c>
      <c r="BH72" s="16"/>
      <c r="BI72" s="16">
        <f>IF(BD71&gt;0,1,0)+BD72</f>
        <v>0</v>
      </c>
      <c r="BJ72" s="16">
        <f>IF(BH71&gt;0,IF(BJ71&gt;0,VALUE(MID(J71,BJ71+1,FIND("]",J71)-BJ71-1)),0),BE72)</f>
        <v>0</v>
      </c>
      <c r="BK72" s="17">
        <f>BF72+IF(I71&gt;0,1,0)</f>
        <v>0</v>
      </c>
      <c r="BL72" s="15">
        <f>N71+N72+BL71+BJ72</f>
        <v>0</v>
      </c>
      <c r="BM72" s="16"/>
      <c r="BN72" s="16">
        <f>IF(BI71&gt;0,1,0)+BI72</f>
        <v>0</v>
      </c>
      <c r="BO72" s="16">
        <f>IF(BM71&gt;0,IF(BO71&gt;0,VALUE(MID(O71,BO71+1,FIND("]",O71)-BO71-1)),0),BJ72)</f>
        <v>0</v>
      </c>
      <c r="BP72" s="17">
        <f>BK72+IF(N71&gt;0,1,0)</f>
        <v>0</v>
      </c>
      <c r="BQ72" s="15">
        <f>S71+S72+BQ71+BO72</f>
        <v>0</v>
      </c>
      <c r="BR72" s="16"/>
      <c r="BS72" s="16">
        <f>IF(BN71&gt;0,1,0)+BN72</f>
        <v>0</v>
      </c>
      <c r="BT72" s="16">
        <f>IF(BR71&gt;0,IF(BT71&gt;0,VALUE(MID(T71,BT71+1,FIND("]",T71)-BT71-1)),0),BO72)</f>
        <v>0</v>
      </c>
      <c r="BU72" s="17">
        <f>BP72+IF(S71&gt;0,1,0)</f>
        <v>0</v>
      </c>
      <c r="BV72" s="15">
        <f>X71+X72+BV71+BT72</f>
        <v>0</v>
      </c>
      <c r="BW72" s="16"/>
      <c r="BX72" s="16">
        <f>IF(BS71&gt;0,1,0)+BS72</f>
        <v>0</v>
      </c>
      <c r="BY72" s="16">
        <f>IF(BW71&gt;0,IF(BY71&gt;0,VALUE(MID(Y71,BY71+1,FIND("]",Y71)-BY71-1)),0),BT72)</f>
        <v>0</v>
      </c>
      <c r="BZ72" s="17">
        <f>BU72+IF(X71&gt;0,1,0)</f>
        <v>0</v>
      </c>
      <c r="CA72" s="15">
        <f>AC71+AC72+CA71+BY72</f>
        <v>0</v>
      </c>
      <c r="CB72" s="16"/>
      <c r="CC72" s="16">
        <f>IF(BX71&gt;0,1,0)+BX72</f>
        <v>0</v>
      </c>
      <c r="CD72" s="16">
        <f>IF(CB71&gt;0,IF(CD71&gt;0,VALUE(MID(AD71,CD71+1,FIND("]",AD71)-CD71-1)),0),BY72)</f>
        <v>0</v>
      </c>
      <c r="CE72" s="17">
        <f>BZ72+IF(AC71&gt;0,1,0)</f>
        <v>0</v>
      </c>
      <c r="CF72" s="15">
        <f>AH71+AH72+CF71+CD72</f>
        <v>0</v>
      </c>
      <c r="CG72" s="16"/>
      <c r="CH72" s="16">
        <f>IF(CC71&gt;0,1,0)+CC72</f>
        <v>0</v>
      </c>
      <c r="CI72" s="16">
        <f>IF(CG71&gt;0,IF(CI71&gt;0,VALUE(MID(AI71,CI71+1,FIND("]",AI71)-CI71-1)),0),CD72)</f>
        <v>0</v>
      </c>
      <c r="CJ72" s="17">
        <f>CE72+IF(AH71&gt;0,1,0)</f>
        <v>0</v>
      </c>
      <c r="CK72" s="15">
        <f>AM71+AM72+CK71+CI72</f>
        <v>0</v>
      </c>
      <c r="CL72" s="16"/>
      <c r="CM72" s="16">
        <f>IF(CH71&gt;0,1,0)+CH72</f>
        <v>0</v>
      </c>
      <c r="CN72" s="16">
        <f>IF(CL71&gt;0,IF(CN71&gt;0,VALUE(MID(AN71,CN71+1,FIND("]",AN71)-CN71-1)),0),CI72)</f>
        <v>0</v>
      </c>
      <c r="CO72" s="17">
        <f>CJ72+IF(AM71&gt;0,1,0)</f>
        <v>0</v>
      </c>
    </row>
    <row r="73" spans="2:93" ht="12.75" customHeight="1" x14ac:dyDescent="0.2">
      <c r="B73" s="90" t="s">
        <v>88</v>
      </c>
      <c r="C73" s="108"/>
      <c r="D73" s="22"/>
      <c r="E73" s="99" t="str">
        <f>IF(AND(D73+BB73&gt;0,H74&gt;0),INDEX(IntelligenceResultsInfo,BB74+BC74+E74+H74,VLOOKUP($B73,IntelligenceResultsProjectInfo,2,0)),"")</f>
        <v/>
      </c>
      <c r="F73" s="99"/>
      <c r="G73" s="99"/>
      <c r="H73" s="99"/>
      <c r="I73" s="22"/>
      <c r="J73" s="99" t="str">
        <f>IF(AND(I73+BG73&gt;0,M74&gt;0),INDEX(IntelligenceResultsInfo,BG74+BH74+J74+M74,VLOOKUP($B73,IntelligenceResultsProjectInfo,2,0)),"")</f>
        <v/>
      </c>
      <c r="K73" s="99"/>
      <c r="L73" s="99"/>
      <c r="M73" s="99"/>
      <c r="N73" s="22"/>
      <c r="O73" s="99" t="str">
        <f>IF(AND(N73+BL73&gt;0,R74&gt;0),INDEX(IntelligenceResultsInfo,BL74+BM74+O74+R74,VLOOKUP($B73,IntelligenceResultsProjectInfo,2,0)),"")</f>
        <v/>
      </c>
      <c r="P73" s="99"/>
      <c r="Q73" s="99"/>
      <c r="R73" s="99"/>
      <c r="S73" s="22"/>
      <c r="T73" s="99" t="str">
        <f>IF(AND(S73+BQ73&gt;0,W74&gt;0),INDEX(IntelligenceResultsInfo,BQ74+BR74+T74+W74,VLOOKUP($B73,IntelligenceResultsProjectInfo,2,0)),"")</f>
        <v/>
      </c>
      <c r="U73" s="99"/>
      <c r="V73" s="99"/>
      <c r="W73" s="99"/>
      <c r="X73" s="22"/>
      <c r="Y73" s="99" t="str">
        <f>IF(AND(X73+BV73&gt;0,AB74&gt;0),INDEX(IntelligenceResultsInfo,BV74+BW74+Y74+AB74,VLOOKUP($B73,IntelligenceResultsProjectInfo,2,0)),"")</f>
        <v/>
      </c>
      <c r="Z73" s="99"/>
      <c r="AA73" s="99"/>
      <c r="AB73" s="99"/>
      <c r="AC73" s="22"/>
      <c r="AD73" s="99" t="str">
        <f>IF(AND(AC73+CA73&gt;0,AG74&gt;0),INDEX(IntelligenceResultsInfo,CA74+CB74+AD74+AG74,VLOOKUP($B73,IntelligenceResultsProjectInfo,2,0)),"")</f>
        <v/>
      </c>
      <c r="AE73" s="99"/>
      <c r="AF73" s="99"/>
      <c r="AG73" s="99"/>
      <c r="AH73" s="22"/>
      <c r="AI73" s="99" t="str">
        <f>IF(AND(AH73+CF73&gt;0,AL74&gt;0),INDEX(IntelligenceResultsInfo,CF74+CG74+AI74+AL74,VLOOKUP($B73,IntelligenceResultsProjectInfo,2,0)),"")</f>
        <v/>
      </c>
      <c r="AJ73" s="99"/>
      <c r="AK73" s="99"/>
      <c r="AL73" s="99"/>
      <c r="AM73" s="22"/>
      <c r="AN73" s="99" t="str">
        <f>IF(AND(AM73+CK73&gt;0,AQ74&gt;0),INDEX(IntelligenceResultsInfo,CK74+CL74+AN74+AQ74,VLOOKUP($B73,IntelligenceResultsProjectInfo,2,0)),"")</f>
        <v/>
      </c>
      <c r="AO73" s="99"/>
      <c r="AP73" s="99"/>
      <c r="AQ73" s="99"/>
      <c r="AR73" s="105" t="s">
        <v>89</v>
      </c>
      <c r="AS73" s="106"/>
      <c r="BB73" s="15">
        <f>IF(AX73&lt;0,AW74,0)</f>
        <v>0</v>
      </c>
      <c r="BC73" s="16">
        <f>IF(F74&lt;&gt;"",VLOOKUP(F74,TurnInfo,2,0),-1)</f>
        <v>-1</v>
      </c>
      <c r="BD73" s="16">
        <f>IF($AV73&gt;=1,-1*AY74+IF($AV73&gt;=2,AY$69+IF(AND(BC$68&gt;0,BC$68&lt;BC73),1,0),0),0)</f>
        <v>0</v>
      </c>
      <c r="BE73" s="16">
        <f>IF(ISERR(FIND("[",E73)),-1,FIND("[",E73))</f>
        <v>-1</v>
      </c>
      <c r="BF73" s="17">
        <f>IF(E73&lt;&gt;"",IF(AND(LEFT(E73,2)&lt;&gt;"--",LEFT(E73,1)&lt;&gt;"["),IF(LEFT(E73,2)="-2",2,1),0),0)</f>
        <v>0</v>
      </c>
      <c r="BG73" s="15">
        <f>IF(BC73&lt;0,BB73+D73+D74,0)</f>
        <v>0</v>
      </c>
      <c r="BH73" s="16">
        <f>IF(K74&lt;&gt;"",VLOOKUP(K74,TurnInfo,2,0),-1)</f>
        <v>-1</v>
      </c>
      <c r="BI73" s="16">
        <f>IF($AV73&gt;=1,-1*BD74+IF($AV73&gt;=2,BD$69+IF(AND(BH$68&gt;0,BH$68&lt;BH73),1,0),0),0)</f>
        <v>0</v>
      </c>
      <c r="BJ73" s="16">
        <f>IF(ISERR(FIND("[",J73)),-1,FIND("[",J73))</f>
        <v>-1</v>
      </c>
      <c r="BK73" s="17">
        <f>IF(J73&lt;&gt;"",IF(AND(LEFT(J73,2)&lt;&gt;"--",LEFT(J73,1)&lt;&gt;"["),IF(LEFT(J73,2)="-2",2,1),0),0)</f>
        <v>0</v>
      </c>
      <c r="BL73" s="15">
        <f>IF(BH73&lt;0,BG73+I73+I74,0)</f>
        <v>0</v>
      </c>
      <c r="BM73" s="16">
        <f>IF(P74&lt;&gt;"",VLOOKUP(P74,TurnInfo,2,0),-1)</f>
        <v>-1</v>
      </c>
      <c r="BN73" s="16">
        <f>IF($AV73&gt;=1,-1*BI74+IF($AV73&gt;=2,BI$69+IF(AND(BM$68&gt;0,BM$68&lt;BM73),1,0),0),0)</f>
        <v>0</v>
      </c>
      <c r="BO73" s="16">
        <f>IF(ISERR(FIND("[",O73)),-1,FIND("[",O73))</f>
        <v>-1</v>
      </c>
      <c r="BP73" s="17">
        <f>IF(O73&lt;&gt;"",IF(AND(LEFT(O73,2)&lt;&gt;"--",LEFT(O73,1)&lt;&gt;"["),IF(LEFT(O73,2)="-2",2,1),0),0)</f>
        <v>0</v>
      </c>
      <c r="BQ73" s="15">
        <f>IF(BM73&lt;0,BL73+N73+N74,0)</f>
        <v>0</v>
      </c>
      <c r="BR73" s="16">
        <f>IF(U74&lt;&gt;"",VLOOKUP(U74,TurnInfo,2,0),-1)</f>
        <v>-1</v>
      </c>
      <c r="BS73" s="16">
        <f>IF($AV73&gt;=1,-1*BN74+IF($AV73&gt;=2,BN$69+IF(AND(BR$68&gt;0,BR$68&lt;BR73),1,0),0),0)</f>
        <v>0</v>
      </c>
      <c r="BT73" s="16">
        <f>IF(ISERR(FIND("[",T73)),-1,FIND("[",T73))</f>
        <v>-1</v>
      </c>
      <c r="BU73" s="17">
        <f>IF(T73&lt;&gt;"",IF(AND(LEFT(T73,2)&lt;&gt;"--",LEFT(T73,1)&lt;&gt;"["),IF(LEFT(T73,2)="-2",2,1),0),0)</f>
        <v>0</v>
      </c>
      <c r="BV73" s="15">
        <f>IF(BR73&lt;0,BQ73+S73+S74,0)</f>
        <v>0</v>
      </c>
      <c r="BW73" s="16">
        <f>IF(Z74&lt;&gt;"",VLOOKUP(Z74,TurnInfo,2,0),-1)</f>
        <v>-1</v>
      </c>
      <c r="BX73" s="16">
        <f>IF($AV73&gt;=1,-1*BS74+IF($AV73&gt;=2,BS$69+IF(AND(BW$68&gt;0,BW$68&lt;BW73),1,0),0),0)</f>
        <v>0</v>
      </c>
      <c r="BY73" s="16">
        <f>IF(ISERR(FIND("[",Y73)),-1,FIND("[",Y73))</f>
        <v>-1</v>
      </c>
      <c r="BZ73" s="17">
        <f>IF(Y73&lt;&gt;"",IF(AND(LEFT(Y73,2)&lt;&gt;"--",LEFT(Y73,1)&lt;&gt;"["),IF(LEFT(Y73,2)="-2",2,1),0),0)</f>
        <v>0</v>
      </c>
      <c r="CA73" s="15">
        <f>IF(BW73&lt;0,BV73+X73+X74,0)</f>
        <v>0</v>
      </c>
      <c r="CB73" s="16">
        <f>IF(AE74&lt;&gt;"",VLOOKUP(AE74,TurnInfo,2,0),-1)</f>
        <v>-1</v>
      </c>
      <c r="CC73" s="16">
        <f>IF($AV73&gt;=1,-1*BX74+IF($AV73&gt;=2,BX$69+IF(AND(CB$68&gt;0,CB$68&lt;CB73),1,0),0),0)</f>
        <v>0</v>
      </c>
      <c r="CD73" s="16">
        <f>IF(ISERR(FIND("[",AD73)),-1,FIND("[",AD73))</f>
        <v>-1</v>
      </c>
      <c r="CE73" s="17">
        <f>IF(AD73&lt;&gt;"",IF(AND(LEFT(AD73,2)&lt;&gt;"--",LEFT(AD73,1)&lt;&gt;"["),IF(LEFT(AD73,2)="-2",2,1),0),0)</f>
        <v>0</v>
      </c>
      <c r="CF73" s="15">
        <f>IF(CB73&lt;0,CA73+AC73+AC74,0)</f>
        <v>0</v>
      </c>
      <c r="CG73" s="16">
        <f>IF(AJ74&lt;&gt;"",VLOOKUP(AJ74,TurnInfo,2,0),-1)</f>
        <v>-1</v>
      </c>
      <c r="CH73" s="16">
        <f>IF($AV73&gt;=1,-1*CC74+IF($AV73&gt;=2,CC$69+IF(AND(CG$68&gt;0,CG$68&lt;CG73),1,0),0),0)</f>
        <v>0</v>
      </c>
      <c r="CI73" s="16">
        <f>IF(ISERR(FIND("[",AI73)),-1,FIND("[",AI73))</f>
        <v>-1</v>
      </c>
      <c r="CJ73" s="17">
        <f>IF(AI73&lt;&gt;"",IF(AND(LEFT(AI73,2)&lt;&gt;"--",LEFT(AI73,1)&lt;&gt;"["),IF(LEFT(AI73,2)="-2",2,1),0),0)</f>
        <v>0</v>
      </c>
      <c r="CK73" s="15">
        <f>IF(CG73&lt;0,CF73+AH73+AH74,0)</f>
        <v>0</v>
      </c>
      <c r="CL73" s="16">
        <f>IF(AO74&lt;&gt;"",VLOOKUP(AO74,TurnInfo,2,0),-1)</f>
        <v>-1</v>
      </c>
      <c r="CM73" s="16">
        <f>IF($AV73&gt;=1,-1*CH74+IF($AV73&gt;=2,CH$69+IF(AND(CL$68&gt;0,CL$68&lt;CL73),1,0),0),0)</f>
        <v>0</v>
      </c>
      <c r="CN73" s="16">
        <f>IF(ISERR(FIND("[",AN73)),-1,FIND("[",AN73))</f>
        <v>-1</v>
      </c>
      <c r="CO73" s="17">
        <f>IF(AN73&lt;&gt;"",IF(AND(LEFT(AN73,2)&lt;&gt;"--",LEFT(AN73,1)&lt;&gt;"["),IF(LEFT(AN73,2)="-2",2,1),0),0)</f>
        <v>0</v>
      </c>
    </row>
    <row r="74" spans="2:93" ht="12.75" customHeight="1" x14ac:dyDescent="0.2">
      <c r="B74" s="90"/>
      <c r="C74" s="108"/>
      <c r="D74" s="23"/>
      <c r="E74" s="24">
        <f>IF(D73+BB73&gt;0,BD73,0)</f>
        <v>0</v>
      </c>
      <c r="F74" s="102"/>
      <c r="G74" s="102"/>
      <c r="H74" s="25"/>
      <c r="I74" s="23"/>
      <c r="J74" s="24">
        <f>IF(I73+BG73&gt;0,BI73,0)</f>
        <v>0</v>
      </c>
      <c r="K74" s="102"/>
      <c r="L74" s="102"/>
      <c r="M74" s="25"/>
      <c r="N74" s="23"/>
      <c r="O74" s="24">
        <f>IF(N73+BL73&gt;0,BN73,0)</f>
        <v>0</v>
      </c>
      <c r="P74" s="102"/>
      <c r="Q74" s="102"/>
      <c r="R74" s="25"/>
      <c r="S74" s="23"/>
      <c r="T74" s="24">
        <f>IF(S73+BQ73&gt;0,BS73,0)</f>
        <v>0</v>
      </c>
      <c r="U74" s="102"/>
      <c r="V74" s="102"/>
      <c r="W74" s="25"/>
      <c r="X74" s="23"/>
      <c r="Y74" s="24">
        <f>IF(X73+BV73&gt;0,BX73,0)</f>
        <v>0</v>
      </c>
      <c r="Z74" s="102"/>
      <c r="AA74" s="102"/>
      <c r="AB74" s="25"/>
      <c r="AC74" s="23"/>
      <c r="AD74" s="24">
        <f>IF(AC73+CA73&gt;0,CC73,0)</f>
        <v>0</v>
      </c>
      <c r="AE74" s="102"/>
      <c r="AF74" s="102"/>
      <c r="AG74" s="25"/>
      <c r="AH74" s="23"/>
      <c r="AI74" s="24">
        <f>IF(AH73+CF73&gt;0,CH73,0)</f>
        <v>0</v>
      </c>
      <c r="AJ74" s="102"/>
      <c r="AK74" s="102"/>
      <c r="AL74" s="25"/>
      <c r="AM74" s="23"/>
      <c r="AN74" s="24">
        <f>IF(AM73+CK73&gt;0,CM73,0)</f>
        <v>0</v>
      </c>
      <c r="AO74" s="102"/>
      <c r="AP74" s="102"/>
      <c r="AQ74" s="25"/>
      <c r="AR74" s="105"/>
      <c r="AS74" s="106"/>
      <c r="BB74" s="15">
        <f>D73+D74+BB73+AZ74</f>
        <v>0</v>
      </c>
      <c r="BC74" s="16">
        <f>IF(AND(BD$71&gt;0,BD$71&lt;BC73),1,0)+BD$72</f>
        <v>0</v>
      </c>
      <c r="BD74" s="16">
        <f>AY74+BF73</f>
        <v>0</v>
      </c>
      <c r="BE74" s="16">
        <f>IF(BC73&gt;0,IF(BE73&gt;0,VALUE(MID(E73,BE73+1,FIND("]",E73)-BE73-1)),0),AZ74)</f>
        <v>0</v>
      </c>
      <c r="BF74" s="17">
        <f>BA74+IF(D73&gt;0,1,0)</f>
        <v>0</v>
      </c>
      <c r="BG74" s="15">
        <f>I73+I74+BG73+BE74</f>
        <v>0</v>
      </c>
      <c r="BH74" s="16">
        <f>IF(AND(BI$71&gt;0,BI$71&lt;BH73),1,0)+BI$72</f>
        <v>0</v>
      </c>
      <c r="BI74" s="16">
        <f>BD74+BK73</f>
        <v>0</v>
      </c>
      <c r="BJ74" s="16">
        <f>IF(BH73&gt;0,IF(BJ73&gt;0,VALUE(MID(J73,BJ73+1,FIND("]",J73)-BJ73-1)),0),BE74)</f>
        <v>0</v>
      </c>
      <c r="BK74" s="17">
        <f>BF74+IF(I73&gt;0,1,0)</f>
        <v>0</v>
      </c>
      <c r="BL74" s="15">
        <f>N73+N74+BL73+BJ74</f>
        <v>0</v>
      </c>
      <c r="BM74" s="16">
        <f>IF(AND(BN$71&gt;0,BN$71&lt;BM73),1,0)+BN$72</f>
        <v>0</v>
      </c>
      <c r="BN74" s="16">
        <f>BI74+BP73</f>
        <v>0</v>
      </c>
      <c r="BO74" s="16">
        <f>IF(BM73&gt;0,IF(BO73&gt;0,VALUE(MID(O73,BO73+1,FIND("]",O73)-BO73-1)),0),BJ74)</f>
        <v>0</v>
      </c>
      <c r="BP74" s="17">
        <f>BK74+IF(N73&gt;0,1,0)</f>
        <v>0</v>
      </c>
      <c r="BQ74" s="15">
        <f>S73+S74+BQ73+BO74</f>
        <v>0</v>
      </c>
      <c r="BR74" s="16">
        <f>IF(AND(BS$71&gt;0,BS$71&lt;BR73),1,0)+BS$72</f>
        <v>0</v>
      </c>
      <c r="BS74" s="16">
        <f>BN74+BU73</f>
        <v>0</v>
      </c>
      <c r="BT74" s="16">
        <f>IF(BR73&gt;0,IF(BT73&gt;0,VALUE(MID(T73,BT73+1,FIND("]",T73)-BT73-1)),0),BO74)</f>
        <v>0</v>
      </c>
      <c r="BU74" s="17">
        <f>BP74+IF(S73&gt;0,1,0)</f>
        <v>0</v>
      </c>
      <c r="BV74" s="15">
        <f>X73+X74+BV73+BT74</f>
        <v>0</v>
      </c>
      <c r="BW74" s="16">
        <f>IF(AND(BX$71&gt;0,BX$71&lt;BW73),1,0)+BX$72</f>
        <v>0</v>
      </c>
      <c r="BX74" s="16">
        <f>BS74+BZ73</f>
        <v>0</v>
      </c>
      <c r="BY74" s="16">
        <f>IF(BW73&gt;0,IF(BY73&gt;0,VALUE(MID(Y73,BY73+1,FIND("]",Y73)-BY73-1)),0),BT74)</f>
        <v>0</v>
      </c>
      <c r="BZ74" s="17">
        <f>BU74+IF(X73&gt;0,1,0)</f>
        <v>0</v>
      </c>
      <c r="CA74" s="15">
        <f>AC73+AC74+CA73+BY74</f>
        <v>0</v>
      </c>
      <c r="CB74" s="16">
        <f>IF(AND(CC$71&gt;0,CC$71&lt;CB73),1,0)+CC$72</f>
        <v>0</v>
      </c>
      <c r="CC74" s="16">
        <f>BX74+CE73</f>
        <v>0</v>
      </c>
      <c r="CD74" s="16">
        <f>IF(CB73&gt;0,IF(CD73&gt;0,VALUE(MID(AD73,CD73+1,FIND("]",AD73)-CD73-1)),0),BY74)</f>
        <v>0</v>
      </c>
      <c r="CE74" s="17">
        <f>BZ74+IF(AC73&gt;0,1,0)</f>
        <v>0</v>
      </c>
      <c r="CF74" s="15">
        <f>AH73+AH74+CF73+CD74</f>
        <v>0</v>
      </c>
      <c r="CG74" s="16">
        <f>IF(AND(CH$71&gt;0,CH$71&lt;CG73),1,0)+CH$72</f>
        <v>0</v>
      </c>
      <c r="CH74" s="16">
        <f>CC74+CJ73</f>
        <v>0</v>
      </c>
      <c r="CI74" s="16">
        <f>IF(CG73&gt;0,IF(CI73&gt;0,VALUE(MID(AI73,CI73+1,FIND("]",AI73)-CI73-1)),0),CD74)</f>
        <v>0</v>
      </c>
      <c r="CJ74" s="17">
        <f>CE74+IF(AH73&gt;0,1,0)</f>
        <v>0</v>
      </c>
      <c r="CK74" s="15">
        <f>AM73+AM74+CK73+CI74</f>
        <v>0</v>
      </c>
      <c r="CL74" s="16">
        <f>IF(AND(CM$71&gt;0,CM$71&lt;CL73),1,0)+CM$72</f>
        <v>0</v>
      </c>
      <c r="CM74" s="16">
        <f>CH74+CO73</f>
        <v>0</v>
      </c>
      <c r="CN74" s="16">
        <f>IF(CL73&gt;0,IF(CN73&gt;0,VALUE(MID(AN73,CN73+1,FIND("]",AN73)-CN73-1)),0),CI74)</f>
        <v>0</v>
      </c>
      <c r="CO74" s="17">
        <f>CJ74+IF(AM73&gt;0,1,0)</f>
        <v>0</v>
      </c>
    </row>
    <row r="75" spans="2:93" ht="12.75" customHeight="1" x14ac:dyDescent="0.2">
      <c r="B75" s="103" t="s">
        <v>91</v>
      </c>
      <c r="C75" s="104"/>
      <c r="D75" s="22"/>
      <c r="E75" s="99" t="str">
        <f>IF(AND(D75+BB75&gt;0,H76&gt;0),INDEX(IntelligenceResultsInfo,BB76+BC76+E76+H76,VLOOKUP($B75,IntelligenceResultsProjectInfo,2,0)),"")</f>
        <v/>
      </c>
      <c r="F75" s="99"/>
      <c r="G75" s="99"/>
      <c r="H75" s="99"/>
      <c r="I75" s="22"/>
      <c r="J75" s="99" t="str">
        <f>IF(AND(I75+BG75&gt;0,M76&gt;0),INDEX(IntelligenceResultsInfo,BG76+BH76+J76+M76,VLOOKUP($B75,IntelligenceResultsProjectInfo,2,0)),"")</f>
        <v/>
      </c>
      <c r="K75" s="99"/>
      <c r="L75" s="99"/>
      <c r="M75" s="99"/>
      <c r="N75" s="22"/>
      <c r="O75" s="99" t="str">
        <f>IF(AND(N75+BL75&gt;0,R76&gt;0),INDEX(IntelligenceResultsInfo,BL76+BM76+O76+R76,VLOOKUP($B75,IntelligenceResultsProjectInfo,2,0)),"")</f>
        <v/>
      </c>
      <c r="P75" s="99"/>
      <c r="Q75" s="99"/>
      <c r="R75" s="99"/>
      <c r="S75" s="22"/>
      <c r="T75" s="99" t="str">
        <f>IF(AND(S75+BQ75&gt;0,W76&gt;0),INDEX(IntelligenceResultsInfo,BQ76+BR76+T76+W76,VLOOKUP($B75,IntelligenceResultsProjectInfo,2,0)),"")</f>
        <v/>
      </c>
      <c r="U75" s="99"/>
      <c r="V75" s="99"/>
      <c r="W75" s="99"/>
      <c r="X75" s="22"/>
      <c r="Y75" s="99" t="str">
        <f>IF(AND(X75+BV75&gt;0,AB76&gt;0),INDEX(IntelligenceResultsInfo,BV76+BW76+Y76+AB76,VLOOKUP($B75,IntelligenceResultsProjectInfo,2,0)),"")</f>
        <v/>
      </c>
      <c r="Z75" s="99"/>
      <c r="AA75" s="99"/>
      <c r="AB75" s="99"/>
      <c r="AC75" s="22"/>
      <c r="AD75" s="99" t="str">
        <f>IF(AND(AC75+CA75&gt;0,AG76&gt;0),INDEX(IntelligenceResultsInfo,CA76+CB76+AD76+AG76,VLOOKUP($B75,IntelligenceResultsProjectInfo,2,0)),"")</f>
        <v/>
      </c>
      <c r="AE75" s="99"/>
      <c r="AF75" s="99"/>
      <c r="AG75" s="99"/>
      <c r="AH75" s="22"/>
      <c r="AI75" s="99" t="str">
        <f>IF(AND(AH75+CF75&gt;0,AL76&gt;0),INDEX(IntelligenceResultsInfo,CF76+CG76+AI76+AL76,VLOOKUP($B75,IntelligenceResultsProjectInfo,2,0)),"")</f>
        <v/>
      </c>
      <c r="AJ75" s="99"/>
      <c r="AK75" s="99"/>
      <c r="AL75" s="99"/>
      <c r="AM75" s="22"/>
      <c r="AN75" s="99" t="str">
        <f>IF(AND(AM75+CK75&gt;0,AQ76&gt;0),INDEX(IntelligenceResultsInfo,CK76+CL76+AN76+AQ76,VLOOKUP($B75,IntelligenceResultsProjectInfo,2,0)),"")</f>
        <v/>
      </c>
      <c r="AO75" s="99"/>
      <c r="AP75" s="99"/>
      <c r="AQ75" s="99"/>
      <c r="AR75" s="100" t="s">
        <v>51</v>
      </c>
      <c r="AS75" s="101"/>
      <c r="BB75" s="15">
        <f>IF(AX75&lt;0,AW76,0)</f>
        <v>0</v>
      </c>
      <c r="BC75" s="16">
        <f>IF(F76&lt;&gt;"",VLOOKUP(F76,TurnInfo,2,0),-1)</f>
        <v>-1</v>
      </c>
      <c r="BD75" s="16">
        <f>IF($AV75&gt;=1,-1*AY76+IF($AV75&gt;=2,AY$69+IF(AND(BC$68&gt;0,BC$68&lt;BC75),1,0),0),0)</f>
        <v>0</v>
      </c>
      <c r="BE75" s="16">
        <f>IF(ISERR(FIND("[",E75)),-1,FIND("[",E75))</f>
        <v>-1</v>
      </c>
      <c r="BF75" s="17">
        <f>IF(E75&lt;&gt;"",IF(AND(LEFT(E75,2)&lt;&gt;"--",LEFT(E75,1)&lt;&gt;"["),IF(LEFT(E75,2)="-2",2,1),0),0)</f>
        <v>0</v>
      </c>
      <c r="BG75" s="15">
        <f>IF(BC75&lt;0,BB75+D75+D76,0)</f>
        <v>0</v>
      </c>
      <c r="BH75" s="16">
        <f>IF(K76&lt;&gt;"",VLOOKUP(K76,TurnInfo,2,0),-1)</f>
        <v>-1</v>
      </c>
      <c r="BI75" s="16">
        <f>IF($AV75&gt;=1,-1*BD76+IF($AV75&gt;=2,BD$69+IF(AND(BH$68&gt;0,BH$68&lt;BH75),1,0),0),0)</f>
        <v>0</v>
      </c>
      <c r="BJ75" s="16">
        <f>IF(ISERR(FIND("[",J75)),-1,FIND("[",J75))</f>
        <v>-1</v>
      </c>
      <c r="BK75" s="17">
        <f>IF(J75&lt;&gt;"",IF(AND(LEFT(J75,2)&lt;&gt;"--",LEFT(J75,1)&lt;&gt;"["),IF(LEFT(J75,2)="-2",2,1),0),0)</f>
        <v>0</v>
      </c>
      <c r="BL75" s="15">
        <f>IF(BH75&lt;0,BG75+I75+I76,0)</f>
        <v>0</v>
      </c>
      <c r="BM75" s="16">
        <f>IF(P76&lt;&gt;"",VLOOKUP(P76,TurnInfo,2,0),-1)</f>
        <v>-1</v>
      </c>
      <c r="BN75" s="16">
        <f>IF($AV75&gt;=1,-1*BI76+IF($AV75&gt;=2,BI$69+IF(AND(BM$68&gt;0,BM$68&lt;BM75),1,0),0),0)</f>
        <v>0</v>
      </c>
      <c r="BO75" s="16">
        <f>IF(ISERR(FIND("[",O75)),-1,FIND("[",O75))</f>
        <v>-1</v>
      </c>
      <c r="BP75" s="17">
        <f>IF(O75&lt;&gt;"",IF(AND(LEFT(O75,2)&lt;&gt;"--",LEFT(O75,1)&lt;&gt;"["),IF(LEFT(O75,2)="-2",2,1),0),0)</f>
        <v>0</v>
      </c>
      <c r="BQ75" s="15">
        <f>IF(BM75&lt;0,BL75+N75+N76,0)</f>
        <v>0</v>
      </c>
      <c r="BR75" s="16">
        <f>IF(U76&lt;&gt;"",VLOOKUP(U76,TurnInfo,2,0),-1)</f>
        <v>-1</v>
      </c>
      <c r="BS75" s="16">
        <f>IF($AV75&gt;=1,-1*BN76+IF($AV75&gt;=2,BN$69+IF(AND(BR$68&gt;0,BR$68&lt;BR75),1,0),0),0)</f>
        <v>0</v>
      </c>
      <c r="BT75" s="16">
        <f>IF(ISERR(FIND("[",T75)),-1,FIND("[",T75))</f>
        <v>-1</v>
      </c>
      <c r="BU75" s="17">
        <f>IF(T75&lt;&gt;"",IF(AND(LEFT(T75,2)&lt;&gt;"--",LEFT(T75,1)&lt;&gt;"["),IF(LEFT(T75,2)="-2",2,1),0),0)</f>
        <v>0</v>
      </c>
      <c r="BV75" s="15">
        <f>IF(BR75&lt;0,BQ75+S75+S76,0)</f>
        <v>0</v>
      </c>
      <c r="BW75" s="16">
        <f>IF(Z76&lt;&gt;"",VLOOKUP(Z76,TurnInfo,2,0),-1)</f>
        <v>-1</v>
      </c>
      <c r="BX75" s="16">
        <f>IF($AV75&gt;=1,-1*BS76+IF($AV75&gt;=2,BS$69+IF(AND(BW$68&gt;0,BW$68&lt;BW75),1,0),0),0)</f>
        <v>0</v>
      </c>
      <c r="BY75" s="16">
        <f>IF(ISERR(FIND("[",Y75)),-1,FIND("[",Y75))</f>
        <v>-1</v>
      </c>
      <c r="BZ75" s="17">
        <f>IF(Y75&lt;&gt;"",IF(AND(LEFT(Y75,2)&lt;&gt;"--",LEFT(Y75,1)&lt;&gt;"["),IF(LEFT(Y75,2)="-2",2,1),0),0)</f>
        <v>0</v>
      </c>
      <c r="CA75" s="15">
        <f>IF(BW75&lt;0,BV75+X75+X76,0)</f>
        <v>0</v>
      </c>
      <c r="CB75" s="16">
        <f>IF(AE76&lt;&gt;"",VLOOKUP(AE76,TurnInfo,2,0),-1)</f>
        <v>-1</v>
      </c>
      <c r="CC75" s="16">
        <f>IF($AV75&gt;=1,-1*BX76+IF($AV75&gt;=2,BX$69+IF(AND(CB$68&gt;0,CB$68&lt;CB75),1,0),0),0)</f>
        <v>0</v>
      </c>
      <c r="CD75" s="16">
        <f>IF(ISERR(FIND("[",AD75)),-1,FIND("[",AD75))</f>
        <v>-1</v>
      </c>
      <c r="CE75" s="17">
        <f>IF(AD75&lt;&gt;"",IF(AND(LEFT(AD75,2)&lt;&gt;"--",LEFT(AD75,1)&lt;&gt;"["),IF(LEFT(AD75,2)="-2",2,1),0),0)</f>
        <v>0</v>
      </c>
      <c r="CF75" s="15">
        <f>IF(CB75&lt;0,CA75+AC75+AC76,0)</f>
        <v>0</v>
      </c>
      <c r="CG75" s="16">
        <f>IF(AJ76&lt;&gt;"",VLOOKUP(AJ76,TurnInfo,2,0),-1)</f>
        <v>-1</v>
      </c>
      <c r="CH75" s="16">
        <f>IF($AV75&gt;=1,-1*CC76+IF($AV75&gt;=2,CC$69+IF(AND(CG$68&gt;0,CG$68&lt;CG75),1,0),0),0)</f>
        <v>0</v>
      </c>
      <c r="CI75" s="16">
        <f>IF(ISERR(FIND("[",AI75)),-1,FIND("[",AI75))</f>
        <v>-1</v>
      </c>
      <c r="CJ75" s="17">
        <f>IF(AI75&lt;&gt;"",IF(AND(LEFT(AI75,2)&lt;&gt;"--",LEFT(AI75,1)&lt;&gt;"["),IF(LEFT(AI75,2)="-2",2,1),0),0)</f>
        <v>0</v>
      </c>
      <c r="CK75" s="15">
        <f>IF(CG75&lt;0,CF75+AH75+AH76,0)</f>
        <v>0</v>
      </c>
      <c r="CL75" s="16">
        <f>IF(AO76&lt;&gt;"",VLOOKUP(AO76,TurnInfo,2,0),-1)</f>
        <v>-1</v>
      </c>
      <c r="CM75" s="16">
        <f>IF($AV75&gt;=1,-1*CH76+IF($AV75&gt;=2,CH$69+IF(AND(CL$68&gt;0,CL$68&lt;CL75),1,0),0),0)</f>
        <v>0</v>
      </c>
      <c r="CN75" s="16">
        <f>IF(ISERR(FIND("[",AN75)),-1,FIND("[",AN75))</f>
        <v>-1</v>
      </c>
      <c r="CO75" s="17">
        <f>IF(AN75&lt;&gt;"",IF(AND(LEFT(AN75,2)&lt;&gt;"--",LEFT(AN75,1)&lt;&gt;"["),IF(LEFT(AN75,2)="-2",2,1),0),0)</f>
        <v>0</v>
      </c>
    </row>
    <row r="76" spans="2:93" ht="12.75" customHeight="1" x14ac:dyDescent="0.2">
      <c r="B76" s="103"/>
      <c r="C76" s="104"/>
      <c r="D76" s="23"/>
      <c r="E76" s="24">
        <f>IF(D75+BB75&gt;0,BD75,0)</f>
        <v>0</v>
      </c>
      <c r="F76" s="102"/>
      <c r="G76" s="102"/>
      <c r="H76" s="25"/>
      <c r="I76" s="23"/>
      <c r="J76" s="24">
        <f>IF(I75+BG75&gt;0,BI75,0)</f>
        <v>0</v>
      </c>
      <c r="K76" s="102"/>
      <c r="L76" s="102"/>
      <c r="M76" s="25"/>
      <c r="N76" s="23"/>
      <c r="O76" s="24">
        <f>IF(N75+BL75&gt;0,BN75,0)</f>
        <v>0</v>
      </c>
      <c r="P76" s="102"/>
      <c r="Q76" s="102"/>
      <c r="R76" s="25"/>
      <c r="S76" s="23"/>
      <c r="T76" s="24">
        <f>IF(S75+BQ75&gt;0,BS75,0)</f>
        <v>0</v>
      </c>
      <c r="U76" s="102"/>
      <c r="V76" s="102"/>
      <c r="W76" s="25"/>
      <c r="X76" s="23"/>
      <c r="Y76" s="24">
        <f>IF(X75+BV75&gt;0,BX75,0)</f>
        <v>0</v>
      </c>
      <c r="Z76" s="102"/>
      <c r="AA76" s="102"/>
      <c r="AB76" s="25"/>
      <c r="AC76" s="23"/>
      <c r="AD76" s="24">
        <f>IF(AC75+CA75&gt;0,CC75,0)</f>
        <v>0</v>
      </c>
      <c r="AE76" s="102"/>
      <c r="AF76" s="102"/>
      <c r="AG76" s="25"/>
      <c r="AH76" s="23"/>
      <c r="AI76" s="24">
        <f>IF(AH75+CF75&gt;0,CH75,0)</f>
        <v>0</v>
      </c>
      <c r="AJ76" s="102"/>
      <c r="AK76" s="102"/>
      <c r="AL76" s="25"/>
      <c r="AM76" s="23"/>
      <c r="AN76" s="24">
        <f>IF(AM75+CK75&gt;0,CM75,0)</f>
        <v>0</v>
      </c>
      <c r="AO76" s="102"/>
      <c r="AP76" s="102"/>
      <c r="AQ76" s="25"/>
      <c r="AR76" s="100"/>
      <c r="AS76" s="101"/>
      <c r="BB76" s="15">
        <f>D75+D76+BB75+AZ76</f>
        <v>0</v>
      </c>
      <c r="BC76" s="16">
        <f>IF(AND(BD$71&gt;0,BD$71&lt;BC75),1,0)+BD$72</f>
        <v>0</v>
      </c>
      <c r="BD76" s="16">
        <f>AY76+BF75</f>
        <v>0</v>
      </c>
      <c r="BE76" s="16">
        <f>IF(BC75&gt;0,IF(BE75&gt;0,VALUE(MID(E75,BE75+1,FIND("]",E75)-BE75-1)),0),AZ76)</f>
        <v>0</v>
      </c>
      <c r="BF76" s="17">
        <f>BA76+IF(D75&gt;0,1,0)</f>
        <v>0</v>
      </c>
      <c r="BG76" s="15">
        <f>I75+I76+BG75+BE76</f>
        <v>0</v>
      </c>
      <c r="BH76" s="16">
        <f>IF(AND(BI$71&gt;0,BI$71&lt;BH75),1,0)+BI$72</f>
        <v>0</v>
      </c>
      <c r="BI76" s="16">
        <f>BD76+BK75</f>
        <v>0</v>
      </c>
      <c r="BJ76" s="16">
        <f>IF(BH75&gt;0,IF(BJ75&gt;0,VALUE(MID(J75,BJ75+1,FIND("]",J75)-BJ75-1)),0),BE76)</f>
        <v>0</v>
      </c>
      <c r="BK76" s="17">
        <f>BF76+IF(I75&gt;0,1,0)</f>
        <v>0</v>
      </c>
      <c r="BL76" s="15">
        <f>N75+N76+BL75+BJ76</f>
        <v>0</v>
      </c>
      <c r="BM76" s="16">
        <f>IF(AND(BN$71&gt;0,BN$71&lt;BM75),1,0)+BN$72</f>
        <v>0</v>
      </c>
      <c r="BN76" s="16">
        <f>BI76+BP75</f>
        <v>0</v>
      </c>
      <c r="BO76" s="16">
        <f>IF(BM75&gt;0,IF(BO75&gt;0,VALUE(MID(O75,BO75+1,FIND("]",O75)-BO75-1)),0),BJ76)</f>
        <v>0</v>
      </c>
      <c r="BP76" s="17">
        <f>BK76+IF(N75&gt;0,1,0)</f>
        <v>0</v>
      </c>
      <c r="BQ76" s="15">
        <f>S75+S76+BQ75+BO76</f>
        <v>0</v>
      </c>
      <c r="BR76" s="16">
        <f>IF(AND(BS$71&gt;0,BS$71&lt;BR75),1,0)+BS$72</f>
        <v>0</v>
      </c>
      <c r="BS76" s="16">
        <f>BN76+BU75</f>
        <v>0</v>
      </c>
      <c r="BT76" s="16">
        <f>IF(BR75&gt;0,IF(BT75&gt;0,VALUE(MID(T75,BT75+1,FIND("]",T75)-BT75-1)),0),BO76)</f>
        <v>0</v>
      </c>
      <c r="BU76" s="17">
        <f>BP76+IF(S75&gt;0,1,0)</f>
        <v>0</v>
      </c>
      <c r="BV76" s="15">
        <f>X75+X76+BV75+BT76</f>
        <v>0</v>
      </c>
      <c r="BW76" s="16">
        <f>IF(AND(BX$71&gt;0,BX$71&lt;BW75),1,0)+BX$72</f>
        <v>0</v>
      </c>
      <c r="BX76" s="16">
        <f>BS76+BZ75</f>
        <v>0</v>
      </c>
      <c r="BY76" s="16">
        <f>IF(BW75&gt;0,IF(BY75&gt;0,VALUE(MID(Y75,BY75+1,FIND("]",Y75)-BY75-1)),0),BT76)</f>
        <v>0</v>
      </c>
      <c r="BZ76" s="17">
        <f>BU76+IF(X75&gt;0,1,0)</f>
        <v>0</v>
      </c>
      <c r="CA76" s="15">
        <f>AC75+AC76+CA75+BY76</f>
        <v>0</v>
      </c>
      <c r="CB76" s="16">
        <f>IF(AND(CC$71&gt;0,CC$71&lt;CB75),1,0)+CC$72</f>
        <v>0</v>
      </c>
      <c r="CC76" s="16">
        <f>BX76+CE75</f>
        <v>0</v>
      </c>
      <c r="CD76" s="16">
        <f>IF(CB75&gt;0,IF(CD75&gt;0,VALUE(MID(AD75,CD75+1,FIND("]",AD75)-CD75-1)),0),BY76)</f>
        <v>0</v>
      </c>
      <c r="CE76" s="17">
        <f>BZ76+IF(AC75&gt;0,1,0)</f>
        <v>0</v>
      </c>
      <c r="CF76" s="15">
        <f>AH75+AH76+CF75+CD76</f>
        <v>0</v>
      </c>
      <c r="CG76" s="16">
        <f>IF(AND(CH$71&gt;0,CH$71&lt;CG75),1,0)+CH$72</f>
        <v>0</v>
      </c>
      <c r="CH76" s="16">
        <f>CC76+CJ75</f>
        <v>0</v>
      </c>
      <c r="CI76" s="16">
        <f>IF(CG75&gt;0,IF(CI75&gt;0,VALUE(MID(AI75,CI75+1,FIND("]",AI75)-CI75-1)),0),CD76)</f>
        <v>0</v>
      </c>
      <c r="CJ76" s="17">
        <f>CE76+IF(AH75&gt;0,1,0)</f>
        <v>0</v>
      </c>
      <c r="CK76" s="15">
        <f>AM75+AM76+CK75+CI76</f>
        <v>0</v>
      </c>
      <c r="CL76" s="16">
        <f>IF(AND(CM$71&gt;0,CM$71&lt;CL75),1,0)+CM$72</f>
        <v>0</v>
      </c>
      <c r="CM76" s="16">
        <f>CH76+CO75</f>
        <v>0</v>
      </c>
      <c r="CN76" s="16">
        <f>IF(CL75&gt;0,IF(CN75&gt;0,VALUE(MID(AN75,CN75+1,FIND("]",AN75)-CN75-1)),0),CI76)</f>
        <v>0</v>
      </c>
      <c r="CO76" s="17">
        <f>CJ76+IF(AM75&gt;0,1,0)</f>
        <v>0</v>
      </c>
    </row>
    <row r="77" spans="2:93" ht="12.75" customHeight="1" x14ac:dyDescent="0.2">
      <c r="B77" s="96" t="s">
        <v>105</v>
      </c>
      <c r="C77" s="97">
        <v>3</v>
      </c>
      <c r="D77" s="98"/>
      <c r="E77" s="98"/>
      <c r="F77" s="98"/>
      <c r="G77" s="98"/>
      <c r="H77" s="98"/>
      <c r="I77" s="14"/>
      <c r="J77" s="93"/>
      <c r="K77" s="93"/>
      <c r="L77" s="93"/>
      <c r="M77" s="93"/>
      <c r="N77" s="14"/>
      <c r="O77" s="93"/>
      <c r="P77" s="93"/>
      <c r="Q77" s="93"/>
      <c r="R77" s="93"/>
      <c r="S77" s="14"/>
      <c r="T77" s="93"/>
      <c r="U77" s="93"/>
      <c r="V77" s="93"/>
      <c r="W77" s="93"/>
      <c r="X77" s="14"/>
      <c r="Y77" s="93"/>
      <c r="Z77" s="93"/>
      <c r="AA77" s="93"/>
      <c r="AB77" s="93"/>
      <c r="AC77" s="14"/>
      <c r="AD77" s="93"/>
      <c r="AE77" s="93"/>
      <c r="AF77" s="93"/>
      <c r="AG77" s="93"/>
      <c r="AH77" s="14"/>
      <c r="AI77" s="93"/>
      <c r="AJ77" s="93"/>
      <c r="AK77" s="93"/>
      <c r="AL77" s="93"/>
      <c r="AM77" s="14"/>
      <c r="AN77" s="93"/>
      <c r="AO77" s="93"/>
      <c r="AP77" s="93"/>
      <c r="AQ77" s="93"/>
      <c r="AR77" s="94"/>
      <c r="AS77" s="95"/>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row>
    <row r="78" spans="2:93" ht="12.75" customHeight="1" x14ac:dyDescent="0.2">
      <c r="B78" s="96"/>
      <c r="C78" s="97"/>
      <c r="D78" s="98"/>
      <c r="E78" s="98"/>
      <c r="F78" s="98"/>
      <c r="G78" s="98"/>
      <c r="H78" s="98"/>
      <c r="I78" s="19"/>
      <c r="J78" s="84"/>
      <c r="K78" s="84"/>
      <c r="L78" s="84"/>
      <c r="M78" s="84"/>
      <c r="N78" s="19"/>
      <c r="O78" s="84"/>
      <c r="P78" s="84"/>
      <c r="Q78" s="84"/>
      <c r="R78" s="84"/>
      <c r="S78" s="19"/>
      <c r="T78" s="84"/>
      <c r="U78" s="84"/>
      <c r="V78" s="84"/>
      <c r="W78" s="84"/>
      <c r="X78" s="19"/>
      <c r="Y78" s="84"/>
      <c r="Z78" s="84"/>
      <c r="AA78" s="84"/>
      <c r="AB78" s="84"/>
      <c r="AC78" s="19"/>
      <c r="AD78" s="84"/>
      <c r="AE78" s="84"/>
      <c r="AF78" s="84"/>
      <c r="AG78" s="84"/>
      <c r="AH78" s="19"/>
      <c r="AI78" s="84"/>
      <c r="AJ78" s="84"/>
      <c r="AK78" s="84"/>
      <c r="AL78" s="84"/>
      <c r="AM78" s="19"/>
      <c r="AN78" s="84"/>
      <c r="AO78" s="84"/>
      <c r="AP78" s="84"/>
      <c r="AQ78" s="84"/>
      <c r="AR78" s="94"/>
      <c r="AS78" s="95"/>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row>
    <row r="79" spans="2:93" ht="12.75" customHeight="1" x14ac:dyDescent="0.2">
      <c r="B79" s="90" t="s">
        <v>106</v>
      </c>
      <c r="C79" s="91">
        <v>4</v>
      </c>
      <c r="D79" s="92"/>
      <c r="E79" s="92"/>
      <c r="F79" s="92"/>
      <c r="G79" s="92"/>
      <c r="H79" s="92"/>
      <c r="I79" s="22"/>
      <c r="J79" s="148"/>
      <c r="K79" s="148"/>
      <c r="L79" s="148"/>
      <c r="M79" s="148"/>
      <c r="N79" s="22"/>
      <c r="O79" s="148"/>
      <c r="P79" s="148"/>
      <c r="Q79" s="148"/>
      <c r="R79" s="148"/>
      <c r="S79" s="22"/>
      <c r="T79" s="148"/>
      <c r="U79" s="148"/>
      <c r="V79" s="148"/>
      <c r="W79" s="148"/>
      <c r="X79" s="22"/>
      <c r="Y79" s="148"/>
      <c r="Z79" s="148"/>
      <c r="AA79" s="148"/>
      <c r="AB79" s="148"/>
      <c r="AC79" s="22"/>
      <c r="AD79" s="148"/>
      <c r="AE79" s="148"/>
      <c r="AF79" s="148"/>
      <c r="AG79" s="148"/>
      <c r="AH79" s="22"/>
      <c r="AI79" s="148"/>
      <c r="AJ79" s="148"/>
      <c r="AK79" s="148"/>
      <c r="AL79" s="148"/>
      <c r="AM79" s="22"/>
      <c r="AN79" s="148"/>
      <c r="AO79" s="148"/>
      <c r="AP79" s="148"/>
      <c r="AQ79" s="148"/>
      <c r="AR79" s="88"/>
      <c r="AS79" s="89"/>
    </row>
    <row r="80" spans="2:93" ht="12.75" customHeight="1" x14ac:dyDescent="0.2">
      <c r="B80" s="90"/>
      <c r="C80" s="91"/>
      <c r="D80" s="92"/>
      <c r="E80" s="92"/>
      <c r="F80" s="92"/>
      <c r="G80" s="92"/>
      <c r="H80" s="92"/>
      <c r="I80" s="19"/>
      <c r="J80" s="148"/>
      <c r="K80" s="148"/>
      <c r="L80" s="148"/>
      <c r="M80" s="148"/>
      <c r="N80" s="19"/>
      <c r="O80" s="148"/>
      <c r="P80" s="148"/>
      <c r="Q80" s="148"/>
      <c r="R80" s="148"/>
      <c r="S80" s="19"/>
      <c r="T80" s="148"/>
      <c r="U80" s="148"/>
      <c r="V80" s="148"/>
      <c r="W80" s="148"/>
      <c r="X80" s="19"/>
      <c r="Y80" s="148"/>
      <c r="Z80" s="148"/>
      <c r="AA80" s="148"/>
      <c r="AB80" s="148"/>
      <c r="AC80" s="19"/>
      <c r="AD80" s="148"/>
      <c r="AE80" s="148"/>
      <c r="AF80" s="148"/>
      <c r="AG80" s="148"/>
      <c r="AH80" s="19"/>
      <c r="AI80" s="148"/>
      <c r="AJ80" s="148"/>
      <c r="AK80" s="148"/>
      <c r="AL80" s="148"/>
      <c r="AM80" s="19"/>
      <c r="AN80" s="148"/>
      <c r="AO80" s="148"/>
      <c r="AP80" s="148"/>
      <c r="AQ80" s="148"/>
      <c r="AR80" s="88"/>
      <c r="AS80" s="89"/>
    </row>
    <row r="81" spans="2:93" ht="12.75" customHeight="1" x14ac:dyDescent="0.2">
      <c r="B81" s="85" t="s">
        <v>107</v>
      </c>
      <c r="C81" s="86">
        <v>4</v>
      </c>
      <c r="D81" s="87"/>
      <c r="E81" s="87"/>
      <c r="F81" s="87"/>
      <c r="G81" s="87"/>
      <c r="H81" s="87"/>
      <c r="I81" s="22"/>
      <c r="J81" s="129"/>
      <c r="K81" s="129"/>
      <c r="L81" s="129"/>
      <c r="M81" s="129"/>
      <c r="N81" s="22"/>
      <c r="O81" s="129"/>
      <c r="P81" s="129"/>
      <c r="Q81" s="129"/>
      <c r="R81" s="129"/>
      <c r="S81" s="22"/>
      <c r="T81" s="129"/>
      <c r="U81" s="129"/>
      <c r="V81" s="129"/>
      <c r="W81" s="129"/>
      <c r="X81" s="22"/>
      <c r="Y81" s="129"/>
      <c r="Z81" s="129"/>
      <c r="AA81" s="129"/>
      <c r="AB81" s="129"/>
      <c r="AC81" s="22"/>
      <c r="AD81" s="129"/>
      <c r="AE81" s="129"/>
      <c r="AF81" s="129"/>
      <c r="AG81" s="129"/>
      <c r="AH81" s="22"/>
      <c r="AI81" s="129"/>
      <c r="AJ81" s="129"/>
      <c r="AK81" s="129"/>
      <c r="AL81" s="129"/>
      <c r="AM81" s="22"/>
      <c r="AN81" s="129"/>
      <c r="AO81" s="129"/>
      <c r="AP81" s="129"/>
      <c r="AQ81" s="129"/>
      <c r="AR81" s="82"/>
      <c r="AS81" s="83"/>
    </row>
    <row r="82" spans="2:93" ht="12.75" customHeight="1" x14ac:dyDescent="0.2">
      <c r="B82" s="85"/>
      <c r="C82" s="86"/>
      <c r="D82" s="87"/>
      <c r="E82" s="87"/>
      <c r="F82" s="87"/>
      <c r="G82" s="87"/>
      <c r="H82" s="87"/>
      <c r="I82" s="19"/>
      <c r="J82" s="129"/>
      <c r="K82" s="129"/>
      <c r="L82" s="129"/>
      <c r="M82" s="129"/>
      <c r="N82" s="19"/>
      <c r="O82" s="129"/>
      <c r="P82" s="129"/>
      <c r="Q82" s="129"/>
      <c r="R82" s="129"/>
      <c r="S82" s="19"/>
      <c r="T82" s="129"/>
      <c r="U82" s="129"/>
      <c r="V82" s="129"/>
      <c r="W82" s="129"/>
      <c r="X82" s="19"/>
      <c r="Y82" s="129"/>
      <c r="Z82" s="129"/>
      <c r="AA82" s="129"/>
      <c r="AB82" s="129"/>
      <c r="AC82" s="19"/>
      <c r="AD82" s="129"/>
      <c r="AE82" s="129"/>
      <c r="AF82" s="129"/>
      <c r="AG82" s="129"/>
      <c r="AH82" s="19"/>
      <c r="AI82" s="129"/>
      <c r="AJ82" s="129"/>
      <c r="AK82" s="129"/>
      <c r="AL82" s="129"/>
      <c r="AM82" s="19"/>
      <c r="AN82" s="129"/>
      <c r="AO82" s="129"/>
      <c r="AP82" s="129"/>
      <c r="AQ82" s="129"/>
      <c r="AR82" s="82"/>
      <c r="AS82" s="83"/>
    </row>
    <row r="83" spans="2:93" ht="12.75" customHeight="1" x14ac:dyDescent="0.2">
      <c r="B83" s="79" t="s">
        <v>97</v>
      </c>
      <c r="C83" s="79"/>
      <c r="D83" s="80">
        <f>SUM(D71:D82)</f>
        <v>0</v>
      </c>
      <c r="E83" s="80"/>
      <c r="F83" s="80"/>
      <c r="G83" s="80"/>
      <c r="H83" s="80"/>
      <c r="I83" s="80">
        <f>SUM(I71:I82)</f>
        <v>0</v>
      </c>
      <c r="J83" s="80"/>
      <c r="K83" s="80"/>
      <c r="L83" s="80"/>
      <c r="M83" s="80"/>
      <c r="N83" s="80">
        <f>SUM(N71:N82)</f>
        <v>0</v>
      </c>
      <c r="O83" s="80"/>
      <c r="P83" s="80"/>
      <c r="Q83" s="80"/>
      <c r="R83" s="80"/>
      <c r="S83" s="80">
        <f>SUM(S71:S82)</f>
        <v>0</v>
      </c>
      <c r="T83" s="80"/>
      <c r="U83" s="80"/>
      <c r="V83" s="80"/>
      <c r="W83" s="80"/>
      <c r="X83" s="80">
        <f>SUM(X71:X82)</f>
        <v>0</v>
      </c>
      <c r="Y83" s="80"/>
      <c r="Z83" s="80"/>
      <c r="AA83" s="80"/>
      <c r="AB83" s="80"/>
      <c r="AC83" s="80">
        <f>SUM(AC71:AC82)</f>
        <v>0</v>
      </c>
      <c r="AD83" s="80"/>
      <c r="AE83" s="80"/>
      <c r="AF83" s="80"/>
      <c r="AG83" s="80"/>
      <c r="AH83" s="80">
        <f>SUM(AH71:AH82)</f>
        <v>0</v>
      </c>
      <c r="AI83" s="80"/>
      <c r="AJ83" s="80"/>
      <c r="AK83" s="80"/>
      <c r="AL83" s="80"/>
      <c r="AM83" s="80">
        <f>SUM(AM71:AM82)</f>
        <v>0</v>
      </c>
      <c r="AN83" s="80"/>
      <c r="AO83" s="80"/>
      <c r="AP83" s="80"/>
      <c r="AQ83" s="80"/>
      <c r="AR83" s="27"/>
      <c r="AS83" s="28"/>
      <c r="AV83" s="29"/>
      <c r="BB83" s="15">
        <f>IF(OR(OR((D83-D$5)&gt;ROUND((D$4+0.9)/2,0),SUMIF($B71:$B82,"",D71:D82)&lt;&gt;0),D$5&gt;D83),1,0)</f>
        <v>1</v>
      </c>
      <c r="BC83" s="16"/>
      <c r="BD83" s="16"/>
      <c r="BE83" s="16"/>
      <c r="BF83" s="17"/>
      <c r="BG83" s="15">
        <f>IF(OR(OR((I83-I$5)&gt;ROUND((I$4+0.9)/2,0),SUMIF($B71:$B82,"",I71:I82)&lt;&gt;0),I$5&gt;I83),1,0)</f>
        <v>0</v>
      </c>
      <c r="BH83" s="16"/>
      <c r="BI83" s="16"/>
      <c r="BJ83" s="16"/>
      <c r="BK83" s="17"/>
      <c r="BL83" s="15">
        <f>IF(OR(OR((N83-N$5)&gt;ROUND((N$4+0.9)/2,0),SUMIF($B71:$B82,"",N71:N82)&lt;&gt;0),N$5&gt;N83),1,0)</f>
        <v>0</v>
      </c>
      <c r="BM83" s="16"/>
      <c r="BN83" s="16"/>
      <c r="BO83" s="16"/>
      <c r="BP83" s="17"/>
      <c r="BQ83" s="15">
        <f>IF(OR(OR((S83-S$5)&gt;ROUND((S$4+0.9)/2,0),SUMIF($B71:$B82,"",S71:S82)&lt;&gt;0),S$5&gt;S83),1,0)</f>
        <v>0</v>
      </c>
      <c r="BR83" s="16"/>
      <c r="BS83" s="16"/>
      <c r="BT83" s="16"/>
      <c r="BU83" s="17"/>
      <c r="BV83" s="15">
        <f>IF(OR(OR((X83-X$5)&gt;ROUND((X$4+0.9)/2,0),SUMIF($B71:$B82,"",X71:X82)&lt;&gt;0),X$5&gt;X83),1,0)</f>
        <v>0</v>
      </c>
      <c r="BW83" s="16"/>
      <c r="BX83" s="16"/>
      <c r="BY83" s="16"/>
      <c r="BZ83" s="17"/>
      <c r="CA83" s="15">
        <f>IF(OR(OR((AC83-AC$5)&gt;ROUND((AC$4+0.9)/2,0),SUMIF($B71:$B82,"",AC71:AC82)&lt;&gt;0),AC$5&gt;AC83),1,0)</f>
        <v>0</v>
      </c>
      <c r="CB83" s="16"/>
      <c r="CC83" s="16"/>
      <c r="CD83" s="16"/>
      <c r="CE83" s="17"/>
      <c r="CF83" s="15">
        <f>IF(OR(OR((AH83-AH$5)&gt;ROUND((AH$4+0.9)/2,0),SUMIF($B71:$B82,"",AH71:AH82)&lt;&gt;0),AH$5&gt;AH83),1,0)</f>
        <v>0</v>
      </c>
      <c r="CG83" s="16"/>
      <c r="CH83" s="16"/>
      <c r="CI83" s="16"/>
      <c r="CJ83" s="17"/>
      <c r="CK83" s="15">
        <f>IF(OR(OR((AM83-AM$5)&gt;ROUND((AM$4+0.9)/2,0),SUMIF($B71:$B82,"",AM71:AM82)&lt;&gt;0),AM$5&gt;AM83),1,0)</f>
        <v>0</v>
      </c>
      <c r="CL83" s="16"/>
      <c r="CM83" s="16"/>
      <c r="CN83" s="16"/>
      <c r="CO83" s="17"/>
    </row>
    <row r="84" spans="2:93" ht="12.75" customHeight="1" x14ac:dyDescent="0.2">
      <c r="BL84" s="1"/>
      <c r="BM84" s="1"/>
      <c r="BQ84" s="1"/>
      <c r="BR84" s="1"/>
      <c r="BV84" s="1"/>
      <c r="BW84" s="1"/>
      <c r="CA84" s="1"/>
      <c r="CB84" s="1"/>
      <c r="CF84" s="1"/>
      <c r="CG84" s="1"/>
      <c r="CK84" s="1"/>
      <c r="CL84" s="1"/>
    </row>
    <row r="85" spans="2:93" ht="12.75" customHeight="1" x14ac:dyDescent="0.2">
      <c r="B85" s="79" t="s">
        <v>98</v>
      </c>
      <c r="C85" s="79"/>
      <c r="D85" s="80">
        <f>SUM(D7:D83)/2</f>
        <v>0</v>
      </c>
      <c r="E85" s="80"/>
      <c r="F85" s="80"/>
      <c r="G85" s="80"/>
      <c r="H85" s="80"/>
      <c r="I85" s="80">
        <f>SUM(I7:I83)/2</f>
        <v>0</v>
      </c>
      <c r="J85" s="80"/>
      <c r="K85" s="80"/>
      <c r="L85" s="80"/>
      <c r="M85" s="80"/>
      <c r="N85" s="80">
        <f>SUM(N7:N83)/2</f>
        <v>0</v>
      </c>
      <c r="O85" s="80"/>
      <c r="P85" s="80"/>
      <c r="Q85" s="80"/>
      <c r="R85" s="80"/>
      <c r="S85" s="80">
        <f>SUM(S7:S83)/2</f>
        <v>0</v>
      </c>
      <c r="T85" s="80"/>
      <c r="U85" s="80"/>
      <c r="V85" s="80"/>
      <c r="W85" s="80"/>
      <c r="X85" s="80">
        <f>SUM(X7:X83)/2</f>
        <v>0</v>
      </c>
      <c r="Y85" s="80"/>
      <c r="Z85" s="80"/>
      <c r="AA85" s="80"/>
      <c r="AB85" s="80"/>
      <c r="AC85" s="80">
        <f>SUM(AC7:AC83)/2</f>
        <v>0</v>
      </c>
      <c r="AD85" s="80"/>
      <c r="AE85" s="80"/>
      <c r="AF85" s="80"/>
      <c r="AG85" s="80"/>
      <c r="AH85" s="80">
        <f>SUM(AH7:AH83)/2</f>
        <v>0</v>
      </c>
      <c r="AI85" s="80"/>
      <c r="AJ85" s="80"/>
      <c r="AK85" s="80"/>
      <c r="AL85" s="80"/>
      <c r="AM85" s="80">
        <f>SUM(AM7:AM83)/2</f>
        <v>0</v>
      </c>
      <c r="AN85" s="80"/>
      <c r="AO85" s="80"/>
      <c r="AP85" s="80"/>
      <c r="AQ85" s="80"/>
      <c r="AR85" s="27"/>
      <c r="AS85" s="28"/>
      <c r="BB85" s="15">
        <f>IF(D85&gt;(D4+D5),1,0)</f>
        <v>0</v>
      </c>
      <c r="BC85" s="16">
        <f>IF(D85&lt;(D4+D5),1,0)</f>
        <v>1</v>
      </c>
      <c r="BD85" s="16"/>
      <c r="BE85" s="16"/>
      <c r="BF85" s="17"/>
      <c r="BG85" s="15">
        <f>IF(I85&gt;(I4+I5),1,0)</f>
        <v>0</v>
      </c>
      <c r="BH85" s="16">
        <f>IF(I85&lt;(I4+I5),1,0)</f>
        <v>0</v>
      </c>
      <c r="BI85" s="16"/>
      <c r="BJ85" s="16"/>
      <c r="BK85" s="17"/>
      <c r="BL85" s="15">
        <f>IF(N85&gt;(N4+N5),1,0)</f>
        <v>0</v>
      </c>
      <c r="BM85" s="16">
        <f>IF(N85&lt;(N4+N5),1,0)</f>
        <v>0</v>
      </c>
      <c r="BN85" s="16"/>
      <c r="BO85" s="16"/>
      <c r="BP85" s="17"/>
      <c r="BQ85" s="15">
        <f>IF(S85&gt;(S4+S5),1,0)</f>
        <v>0</v>
      </c>
      <c r="BR85" s="16">
        <f>IF(S85&lt;(S4+S5),1,0)</f>
        <v>0</v>
      </c>
      <c r="BS85" s="16"/>
      <c r="BT85" s="16"/>
      <c r="BU85" s="17"/>
      <c r="BV85" s="15">
        <f>IF(X85&gt;(X4+X5),1,0)</f>
        <v>0</v>
      </c>
      <c r="BW85" s="16">
        <f>IF(X85&lt;(X4+X5),1,0)</f>
        <v>0</v>
      </c>
      <c r="BX85" s="16"/>
      <c r="BY85" s="16"/>
      <c r="BZ85" s="17"/>
      <c r="CA85" s="15">
        <f>IF(AC85&gt;(AC4+AC5),1,0)</f>
        <v>0</v>
      </c>
      <c r="CB85" s="16">
        <f>IF(AC85&lt;(AC4+AC5),1,0)</f>
        <v>0</v>
      </c>
      <c r="CC85" s="16"/>
      <c r="CD85" s="16"/>
      <c r="CE85" s="17"/>
      <c r="CF85" s="15">
        <f>IF(AH85&gt;(AH4+AH5),1,0)</f>
        <v>0</v>
      </c>
      <c r="CG85" s="16">
        <f>IF(AH85&lt;(AH4+AH5),1,0)</f>
        <v>0</v>
      </c>
      <c r="CH85" s="16"/>
      <c r="CI85" s="16"/>
      <c r="CJ85" s="17"/>
      <c r="CK85" s="15">
        <f>IF(AM85&gt;(AM4+AM5),1,0)</f>
        <v>0</v>
      </c>
      <c r="CL85" s="16">
        <f>IF(AM85&lt;(AM4+AM5),1,0)</f>
        <v>0</v>
      </c>
      <c r="CM85" s="16"/>
      <c r="CN85" s="16"/>
      <c r="CO85" s="17"/>
    </row>
    <row r="86" spans="2:93" x14ac:dyDescent="0.2"/>
    <row r="87" spans="2:93" x14ac:dyDescent="0.2"/>
  </sheetData>
  <sheetProtection sheet="1" scenarios="1"/>
  <mergeCells count="838">
    <mergeCell ref="AW2:BA2"/>
    <mergeCell ref="BB2:BF2"/>
    <mergeCell ref="BG2:BK2"/>
    <mergeCell ref="BL2:BP2"/>
    <mergeCell ref="BQ2:BU2"/>
    <mergeCell ref="BV2:BZ2"/>
    <mergeCell ref="CA2:CE2"/>
    <mergeCell ref="CF2:CJ2"/>
    <mergeCell ref="CK2:CO2"/>
    <mergeCell ref="D4:H4"/>
    <mergeCell ref="I4:M4"/>
    <mergeCell ref="N4:R4"/>
    <mergeCell ref="S4:W4"/>
    <mergeCell ref="X4:AB4"/>
    <mergeCell ref="AC4:AG4"/>
    <mergeCell ref="AH4:AL4"/>
    <mergeCell ref="AM4:AQ4"/>
    <mergeCell ref="D2:H2"/>
    <mergeCell ref="I2:M2"/>
    <mergeCell ref="N2:R2"/>
    <mergeCell ref="S2:W2"/>
    <mergeCell ref="X2:AB2"/>
    <mergeCell ref="AC2:AG2"/>
    <mergeCell ref="AH2:AL2"/>
    <mergeCell ref="AM2:AQ2"/>
    <mergeCell ref="D5:H5"/>
    <mergeCell ref="I5:M5"/>
    <mergeCell ref="N5:R5"/>
    <mergeCell ref="S5:W5"/>
    <mergeCell ref="X5:AB5"/>
    <mergeCell ref="AC5:AG5"/>
    <mergeCell ref="AH5:AL5"/>
    <mergeCell ref="AM5:AQ5"/>
    <mergeCell ref="B7:B8"/>
    <mergeCell ref="C7:C8"/>
    <mergeCell ref="E7:H7"/>
    <mergeCell ref="J7:M7"/>
    <mergeCell ref="O7:R7"/>
    <mergeCell ref="T7:W7"/>
    <mergeCell ref="Y7:AB7"/>
    <mergeCell ref="AD7:AG7"/>
    <mergeCell ref="AI7:AL7"/>
    <mergeCell ref="AN7:AQ7"/>
    <mergeCell ref="AR7:AR8"/>
    <mergeCell ref="AS7:AS8"/>
    <mergeCell ref="F8:G8"/>
    <mergeCell ref="K8:L8"/>
    <mergeCell ref="P8:Q8"/>
    <mergeCell ref="U8:V8"/>
    <mergeCell ref="Z8:AA8"/>
    <mergeCell ref="AE8:AF8"/>
    <mergeCell ref="AJ8:AK8"/>
    <mergeCell ref="AO8:AP8"/>
    <mergeCell ref="B9:B10"/>
    <mergeCell ref="C9:C10"/>
    <mergeCell ref="E9:H9"/>
    <mergeCell ref="J9:M9"/>
    <mergeCell ref="O9:R9"/>
    <mergeCell ref="T9:W9"/>
    <mergeCell ref="Y9:AB9"/>
    <mergeCell ref="AD9:AG9"/>
    <mergeCell ref="AI9:AL9"/>
    <mergeCell ref="AN9:AQ9"/>
    <mergeCell ref="AR9:AR10"/>
    <mergeCell ref="AS9:AS10"/>
    <mergeCell ref="F10:G10"/>
    <mergeCell ref="K10:L10"/>
    <mergeCell ref="P10:Q10"/>
    <mergeCell ref="U10:V10"/>
    <mergeCell ref="Z10:AA10"/>
    <mergeCell ref="AE10:AF10"/>
    <mergeCell ref="AJ10:AK10"/>
    <mergeCell ref="AO10:AP10"/>
    <mergeCell ref="B11:B12"/>
    <mergeCell ref="C11:C12"/>
    <mergeCell ref="D11:H12"/>
    <mergeCell ref="I11:M12"/>
    <mergeCell ref="N11:R12"/>
    <mergeCell ref="S11:W12"/>
    <mergeCell ref="X11:AB12"/>
    <mergeCell ref="AD11:AG11"/>
    <mergeCell ref="AI11:AL11"/>
    <mergeCell ref="AN11:AQ11"/>
    <mergeCell ref="AR11:AR12"/>
    <mergeCell ref="AS11:AS12"/>
    <mergeCell ref="AE12:AF12"/>
    <mergeCell ref="AJ12:AK12"/>
    <mergeCell ref="AO12:AP12"/>
    <mergeCell ref="B13:B14"/>
    <mergeCell ref="C13:C14"/>
    <mergeCell ref="E13:H13"/>
    <mergeCell ref="J13:M13"/>
    <mergeCell ref="O13:R13"/>
    <mergeCell ref="T13:W13"/>
    <mergeCell ref="Y13:AB13"/>
    <mergeCell ref="AD13:AG13"/>
    <mergeCell ref="AI13:AL13"/>
    <mergeCell ref="AN13:AQ13"/>
    <mergeCell ref="AR13:AR14"/>
    <mergeCell ref="AS13:AS14"/>
    <mergeCell ref="F14:G14"/>
    <mergeCell ref="K14:L14"/>
    <mergeCell ref="P14:Q14"/>
    <mergeCell ref="U14:V14"/>
    <mergeCell ref="Z14:AA14"/>
    <mergeCell ref="AE14:AF14"/>
    <mergeCell ref="AJ14:AK14"/>
    <mergeCell ref="AO14:AP14"/>
    <mergeCell ref="B15:B16"/>
    <mergeCell ref="C15:C16"/>
    <mergeCell ref="E15:H15"/>
    <mergeCell ref="J15:M15"/>
    <mergeCell ref="O15:R15"/>
    <mergeCell ref="T15:W15"/>
    <mergeCell ref="Y15:AB15"/>
    <mergeCell ref="AD15:AG15"/>
    <mergeCell ref="AI15:AL15"/>
    <mergeCell ref="AN15:AQ15"/>
    <mergeCell ref="AR15:AR16"/>
    <mergeCell ref="AS15:AS16"/>
    <mergeCell ref="F16:G16"/>
    <mergeCell ref="K16:L16"/>
    <mergeCell ref="P16:Q16"/>
    <mergeCell ref="U16:V16"/>
    <mergeCell ref="Z16:AA16"/>
    <mergeCell ref="AE16:AF16"/>
    <mergeCell ref="AJ16:AK16"/>
    <mergeCell ref="AO16:AP16"/>
    <mergeCell ref="B17:B18"/>
    <mergeCell ref="C17:C18"/>
    <mergeCell ref="E17:H17"/>
    <mergeCell ref="J17:M17"/>
    <mergeCell ref="O17:R17"/>
    <mergeCell ref="T17:W17"/>
    <mergeCell ref="Y17:AB17"/>
    <mergeCell ref="AD17:AG17"/>
    <mergeCell ref="AI17:AL17"/>
    <mergeCell ref="AN17:AQ17"/>
    <mergeCell ref="AR17:AR18"/>
    <mergeCell ref="AS17:AS18"/>
    <mergeCell ref="F18:G18"/>
    <mergeCell ref="K18:L18"/>
    <mergeCell ref="P18:Q18"/>
    <mergeCell ref="U18:V18"/>
    <mergeCell ref="Z18:AA18"/>
    <mergeCell ref="AE18:AF18"/>
    <mergeCell ref="AJ18:AK18"/>
    <mergeCell ref="AO18:AP18"/>
    <mergeCell ref="B19:B20"/>
    <mergeCell ref="C19:C20"/>
    <mergeCell ref="D19:H20"/>
    <mergeCell ref="J19:M19"/>
    <mergeCell ref="O19:R19"/>
    <mergeCell ref="T19:W19"/>
    <mergeCell ref="Y19:AB19"/>
    <mergeCell ref="AD19:AG19"/>
    <mergeCell ref="AI19:AL19"/>
    <mergeCell ref="AN19:AQ19"/>
    <mergeCell ref="AR19:AR20"/>
    <mergeCell ref="AS19:AS20"/>
    <mergeCell ref="J20:K20"/>
    <mergeCell ref="L20:M20"/>
    <mergeCell ref="O20:P20"/>
    <mergeCell ref="Q20:R20"/>
    <mergeCell ref="T20:U20"/>
    <mergeCell ref="V20:W20"/>
    <mergeCell ref="Y20:Z20"/>
    <mergeCell ref="AA20:AB20"/>
    <mergeCell ref="AD20:AE20"/>
    <mergeCell ref="AF20:AG20"/>
    <mergeCell ref="AI20:AJ20"/>
    <mergeCell ref="AK20:AL20"/>
    <mergeCell ref="AN20:AO20"/>
    <mergeCell ref="AP20:AQ20"/>
    <mergeCell ref="B21:B22"/>
    <mergeCell ref="C21:C22"/>
    <mergeCell ref="D21:H22"/>
    <mergeCell ref="J21:M21"/>
    <mergeCell ref="O21:R21"/>
    <mergeCell ref="T21:W21"/>
    <mergeCell ref="Y21:AB21"/>
    <mergeCell ref="AD21:AG21"/>
    <mergeCell ref="AI21:AL21"/>
    <mergeCell ref="AN21:AQ21"/>
    <mergeCell ref="AR21:AR22"/>
    <mergeCell ref="AS21:AS22"/>
    <mergeCell ref="J22:K22"/>
    <mergeCell ref="L22:M22"/>
    <mergeCell ref="O22:P22"/>
    <mergeCell ref="Q22:R22"/>
    <mergeCell ref="T22:U22"/>
    <mergeCell ref="V22:W22"/>
    <mergeCell ref="Y22:Z22"/>
    <mergeCell ref="AA22:AB22"/>
    <mergeCell ref="AD22:AE22"/>
    <mergeCell ref="AF22:AG22"/>
    <mergeCell ref="AI22:AJ22"/>
    <mergeCell ref="AK22:AL22"/>
    <mergeCell ref="AN22:AO22"/>
    <mergeCell ref="AP22:AQ22"/>
    <mergeCell ref="B23:B24"/>
    <mergeCell ref="C23:C24"/>
    <mergeCell ref="D23:H24"/>
    <mergeCell ref="J23:M23"/>
    <mergeCell ref="O23:R23"/>
    <mergeCell ref="T23:W23"/>
    <mergeCell ref="Y23:AB23"/>
    <mergeCell ref="AD23:AG23"/>
    <mergeCell ref="AI23:AL23"/>
    <mergeCell ref="AN23:AQ23"/>
    <mergeCell ref="AR23:AR24"/>
    <mergeCell ref="AS23:AS24"/>
    <mergeCell ref="J24:K24"/>
    <mergeCell ref="L24:M24"/>
    <mergeCell ref="O24:P24"/>
    <mergeCell ref="Q24:R24"/>
    <mergeCell ref="T24:U24"/>
    <mergeCell ref="V24:W24"/>
    <mergeCell ref="Y24:Z24"/>
    <mergeCell ref="AA24:AB24"/>
    <mergeCell ref="AD24:AE24"/>
    <mergeCell ref="AF24:AG24"/>
    <mergeCell ref="AI24:AJ24"/>
    <mergeCell ref="AK24:AL24"/>
    <mergeCell ref="AN24:AO24"/>
    <mergeCell ref="AP24:AQ24"/>
    <mergeCell ref="B25:B26"/>
    <mergeCell ref="C25:C26"/>
    <mergeCell ref="D25:H26"/>
    <mergeCell ref="J25:M25"/>
    <mergeCell ref="O25:R25"/>
    <mergeCell ref="T25:W25"/>
    <mergeCell ref="Y25:AB25"/>
    <mergeCell ref="AD25:AG25"/>
    <mergeCell ref="AI25:AL25"/>
    <mergeCell ref="AN25:AQ25"/>
    <mergeCell ref="AR25:AR26"/>
    <mergeCell ref="AS25:AS26"/>
    <mergeCell ref="J26:M26"/>
    <mergeCell ref="O26:R26"/>
    <mergeCell ref="T26:W26"/>
    <mergeCell ref="Y26:AB26"/>
    <mergeCell ref="AD26:AG26"/>
    <mergeCell ref="AI26:AL26"/>
    <mergeCell ref="AN26:AQ26"/>
    <mergeCell ref="B27:C27"/>
    <mergeCell ref="D27:H27"/>
    <mergeCell ref="I27:M27"/>
    <mergeCell ref="N27:R27"/>
    <mergeCell ref="S27:W27"/>
    <mergeCell ref="X27:AB27"/>
    <mergeCell ref="AC27:AG27"/>
    <mergeCell ref="AH27:AL27"/>
    <mergeCell ref="AM27:AQ27"/>
    <mergeCell ref="B28:B29"/>
    <mergeCell ref="C28:C29"/>
    <mergeCell ref="E28:H28"/>
    <mergeCell ref="J28:M28"/>
    <mergeCell ref="O28:R28"/>
    <mergeCell ref="T28:W28"/>
    <mergeCell ref="Y28:AB28"/>
    <mergeCell ref="AD28:AG28"/>
    <mergeCell ref="AI28:AL28"/>
    <mergeCell ref="AN28:AQ28"/>
    <mergeCell ref="AR28:AR29"/>
    <mergeCell ref="AS28:AS29"/>
    <mergeCell ref="F29:G29"/>
    <mergeCell ref="K29:L29"/>
    <mergeCell ref="P29:Q29"/>
    <mergeCell ref="U29:V29"/>
    <mergeCell ref="Z29:AA29"/>
    <mergeCell ref="AE29:AF29"/>
    <mergeCell ref="AJ29:AK29"/>
    <mergeCell ref="AO29:AP29"/>
    <mergeCell ref="B30:B31"/>
    <mergeCell ref="C30:C31"/>
    <mergeCell ref="E30:H30"/>
    <mergeCell ref="J30:M30"/>
    <mergeCell ref="O30:R30"/>
    <mergeCell ref="T30:W30"/>
    <mergeCell ref="Y30:AB30"/>
    <mergeCell ref="AD30:AG30"/>
    <mergeCell ref="AI30:AL30"/>
    <mergeCell ref="AN30:AQ30"/>
    <mergeCell ref="AR30:AR31"/>
    <mergeCell ref="AS30:AS31"/>
    <mergeCell ref="F31:G31"/>
    <mergeCell ref="K31:L31"/>
    <mergeCell ref="P31:Q31"/>
    <mergeCell ref="U31:V31"/>
    <mergeCell ref="Z31:AA31"/>
    <mergeCell ref="AE31:AF31"/>
    <mergeCell ref="AJ31:AK31"/>
    <mergeCell ref="AO31:AP31"/>
    <mergeCell ref="B32:B33"/>
    <mergeCell ref="C32:C33"/>
    <mergeCell ref="D32:H33"/>
    <mergeCell ref="I32:M33"/>
    <mergeCell ref="N32:R33"/>
    <mergeCell ref="S32:W33"/>
    <mergeCell ref="Y32:AB32"/>
    <mergeCell ref="AD32:AG32"/>
    <mergeCell ref="AI32:AL32"/>
    <mergeCell ref="AN32:AQ32"/>
    <mergeCell ref="AR32:AR33"/>
    <mergeCell ref="AS32:AS33"/>
    <mergeCell ref="Z33:AA33"/>
    <mergeCell ref="AE33:AF33"/>
    <mergeCell ref="AJ33:AK33"/>
    <mergeCell ref="AO33:AP33"/>
    <mergeCell ref="B34:B35"/>
    <mergeCell ref="C34:C35"/>
    <mergeCell ref="E34:H34"/>
    <mergeCell ref="J34:M34"/>
    <mergeCell ref="O34:R34"/>
    <mergeCell ref="T34:W34"/>
    <mergeCell ref="Y34:AB34"/>
    <mergeCell ref="AD34:AG34"/>
    <mergeCell ref="AI34:AL34"/>
    <mergeCell ref="AN34:AQ34"/>
    <mergeCell ref="AR34:AR35"/>
    <mergeCell ref="AS34:AS35"/>
    <mergeCell ref="F35:G35"/>
    <mergeCell ref="K35:L35"/>
    <mergeCell ref="P35:Q35"/>
    <mergeCell ref="U35:V35"/>
    <mergeCell ref="Z35:AA35"/>
    <mergeCell ref="AE35:AF35"/>
    <mergeCell ref="AJ35:AK35"/>
    <mergeCell ref="AO35:AP35"/>
    <mergeCell ref="B36:B37"/>
    <mergeCell ref="C36:C37"/>
    <mergeCell ref="E36:H36"/>
    <mergeCell ref="J36:M36"/>
    <mergeCell ref="O36:R36"/>
    <mergeCell ref="T36:W36"/>
    <mergeCell ref="Y36:AB36"/>
    <mergeCell ref="AD36:AG36"/>
    <mergeCell ref="AI36:AL36"/>
    <mergeCell ref="AN36:AQ36"/>
    <mergeCell ref="AR36:AR37"/>
    <mergeCell ref="AS36:AS37"/>
    <mergeCell ref="F37:G37"/>
    <mergeCell ref="K37:L37"/>
    <mergeCell ref="P37:Q37"/>
    <mergeCell ref="U37:V37"/>
    <mergeCell ref="Z37:AA37"/>
    <mergeCell ref="AE37:AF37"/>
    <mergeCell ref="AJ37:AK37"/>
    <mergeCell ref="AO37:AP37"/>
    <mergeCell ref="B38:B39"/>
    <mergeCell ref="C38:C39"/>
    <mergeCell ref="D38:H39"/>
    <mergeCell ref="I38:M39"/>
    <mergeCell ref="N38:R39"/>
    <mergeCell ref="T38:W38"/>
    <mergeCell ref="Y38:AB38"/>
    <mergeCell ref="AD38:AG38"/>
    <mergeCell ref="AI38:AL38"/>
    <mergeCell ref="AN38:AQ38"/>
    <mergeCell ref="AR38:AR39"/>
    <mergeCell ref="AS38:AS39"/>
    <mergeCell ref="T39:U39"/>
    <mergeCell ref="V39:W39"/>
    <mergeCell ref="Y39:Z39"/>
    <mergeCell ref="AA39:AB39"/>
    <mergeCell ref="AD39:AE39"/>
    <mergeCell ref="AF39:AG39"/>
    <mergeCell ref="AI39:AJ39"/>
    <mergeCell ref="AK39:AL39"/>
    <mergeCell ref="AN39:AO39"/>
    <mergeCell ref="AP39:AQ39"/>
    <mergeCell ref="B40:B41"/>
    <mergeCell ref="C40:C41"/>
    <mergeCell ref="D40:H41"/>
    <mergeCell ref="I40:M41"/>
    <mergeCell ref="N40:R41"/>
    <mergeCell ref="S40:W41"/>
    <mergeCell ref="Y40:AB40"/>
    <mergeCell ref="AD40:AG40"/>
    <mergeCell ref="AI40:AL40"/>
    <mergeCell ref="AN40:AQ40"/>
    <mergeCell ref="AR40:AR41"/>
    <mergeCell ref="AS40:AS41"/>
    <mergeCell ref="Y41:Z41"/>
    <mergeCell ref="AA41:AB41"/>
    <mergeCell ref="AD41:AE41"/>
    <mergeCell ref="AF41:AG41"/>
    <mergeCell ref="AI41:AJ41"/>
    <mergeCell ref="AK41:AL41"/>
    <mergeCell ref="AN41:AO41"/>
    <mergeCell ref="AP41:AQ41"/>
    <mergeCell ref="B42:B43"/>
    <mergeCell ref="C42:C43"/>
    <mergeCell ref="D42:H43"/>
    <mergeCell ref="I42:M43"/>
    <mergeCell ref="N42:R43"/>
    <mergeCell ref="S42:W43"/>
    <mergeCell ref="Y42:AB42"/>
    <mergeCell ref="AD42:AG42"/>
    <mergeCell ref="AI42:AL42"/>
    <mergeCell ref="AN42:AQ42"/>
    <mergeCell ref="AR42:AR43"/>
    <mergeCell ref="AS42:AS43"/>
    <mergeCell ref="Y43:Z43"/>
    <mergeCell ref="AA43:AB43"/>
    <mergeCell ref="AD43:AE43"/>
    <mergeCell ref="AF43:AG43"/>
    <mergeCell ref="AI43:AJ43"/>
    <mergeCell ref="AK43:AL43"/>
    <mergeCell ref="AN43:AO43"/>
    <mergeCell ref="AP43:AQ43"/>
    <mergeCell ref="B44:B45"/>
    <mergeCell ref="C44:C45"/>
    <mergeCell ref="D44:H45"/>
    <mergeCell ref="J44:M44"/>
    <mergeCell ref="O44:R44"/>
    <mergeCell ref="T44:W44"/>
    <mergeCell ref="Y44:AB44"/>
    <mergeCell ref="AD44:AG44"/>
    <mergeCell ref="AI44:AL44"/>
    <mergeCell ref="AN44:AQ44"/>
    <mergeCell ref="AR44:AR45"/>
    <mergeCell ref="AS44:AS45"/>
    <mergeCell ref="J45:K45"/>
    <mergeCell ref="L45:M45"/>
    <mergeCell ref="O45:P45"/>
    <mergeCell ref="Q45:R45"/>
    <mergeCell ref="T45:U45"/>
    <mergeCell ref="V45:W45"/>
    <mergeCell ref="Y45:Z45"/>
    <mergeCell ref="AA45:AB45"/>
    <mergeCell ref="AD45:AE45"/>
    <mergeCell ref="AF45:AG45"/>
    <mergeCell ref="AI45:AJ45"/>
    <mergeCell ref="AK45:AL45"/>
    <mergeCell ref="AN45:AO45"/>
    <mergeCell ref="AP45:AQ45"/>
    <mergeCell ref="B46:B47"/>
    <mergeCell ref="C46:C47"/>
    <mergeCell ref="D46:H47"/>
    <mergeCell ref="J46:K46"/>
    <mergeCell ref="L46:M46"/>
    <mergeCell ref="O46:P46"/>
    <mergeCell ref="Q46:R46"/>
    <mergeCell ref="T46:U46"/>
    <mergeCell ref="V46:W46"/>
    <mergeCell ref="AS46:AS47"/>
    <mergeCell ref="J47:K47"/>
    <mergeCell ref="L47:M47"/>
    <mergeCell ref="O47:P47"/>
    <mergeCell ref="Q47:R47"/>
    <mergeCell ref="T47:U47"/>
    <mergeCell ref="V47:W47"/>
    <mergeCell ref="Y47:Z47"/>
    <mergeCell ref="AA47:AB47"/>
    <mergeCell ref="AD47:AE47"/>
    <mergeCell ref="AF47:AG47"/>
    <mergeCell ref="AI47:AJ47"/>
    <mergeCell ref="AK47:AL47"/>
    <mergeCell ref="AN47:AO47"/>
    <mergeCell ref="AP47:AQ47"/>
    <mergeCell ref="Y46:Z46"/>
    <mergeCell ref="AA46:AB46"/>
    <mergeCell ref="AD46:AE46"/>
    <mergeCell ref="AF46:AG46"/>
    <mergeCell ref="AI46:AJ46"/>
    <mergeCell ref="AK46:AL46"/>
    <mergeCell ref="AN46:AO46"/>
    <mergeCell ref="AP46:AQ46"/>
    <mergeCell ref="AR46:AR47"/>
    <mergeCell ref="B48:B49"/>
    <mergeCell ref="C48:C49"/>
    <mergeCell ref="D48:H49"/>
    <mergeCell ref="I48:M49"/>
    <mergeCell ref="N48:R49"/>
    <mergeCell ref="T48:U48"/>
    <mergeCell ref="V48:W48"/>
    <mergeCell ref="Y48:Z48"/>
    <mergeCell ref="AA48:AB48"/>
    <mergeCell ref="AD48:AE48"/>
    <mergeCell ref="AF48:AG48"/>
    <mergeCell ref="AI48:AJ48"/>
    <mergeCell ref="AK48:AL48"/>
    <mergeCell ref="AN48:AO48"/>
    <mergeCell ref="AP48:AQ48"/>
    <mergeCell ref="AR48:AR49"/>
    <mergeCell ref="AS48:AS49"/>
    <mergeCell ref="T49:U49"/>
    <mergeCell ref="V49:W49"/>
    <mergeCell ref="Y49:Z49"/>
    <mergeCell ref="AA49:AB49"/>
    <mergeCell ref="AD49:AE49"/>
    <mergeCell ref="AF49:AG49"/>
    <mergeCell ref="AI49:AJ49"/>
    <mergeCell ref="AK49:AL49"/>
    <mergeCell ref="AN49:AO49"/>
    <mergeCell ref="AP49:AQ49"/>
    <mergeCell ref="B50:C50"/>
    <mergeCell ref="D50:H50"/>
    <mergeCell ref="I50:M50"/>
    <mergeCell ref="N50:R50"/>
    <mergeCell ref="S50:W50"/>
    <mergeCell ref="X50:AB50"/>
    <mergeCell ref="AC50:AG50"/>
    <mergeCell ref="AH50:AL50"/>
    <mergeCell ref="AM50:AQ50"/>
    <mergeCell ref="B51:B52"/>
    <mergeCell ref="C51:C52"/>
    <mergeCell ref="E51:H51"/>
    <mergeCell ref="J51:M51"/>
    <mergeCell ref="O51:R51"/>
    <mergeCell ref="T51:W51"/>
    <mergeCell ref="Y51:AB51"/>
    <mergeCell ref="AD51:AG51"/>
    <mergeCell ref="AI51:AL51"/>
    <mergeCell ref="AN51:AQ51"/>
    <mergeCell ref="AR51:AR52"/>
    <mergeCell ref="AS51:AS52"/>
    <mergeCell ref="F52:G52"/>
    <mergeCell ref="K52:L52"/>
    <mergeCell ref="P52:Q52"/>
    <mergeCell ref="U52:V52"/>
    <mergeCell ref="Z52:AA52"/>
    <mergeCell ref="AE52:AF52"/>
    <mergeCell ref="AJ52:AK52"/>
    <mergeCell ref="AO52:AP52"/>
    <mergeCell ref="B53:B54"/>
    <mergeCell ref="C53:C54"/>
    <mergeCell ref="E53:H53"/>
    <mergeCell ref="J53:M53"/>
    <mergeCell ref="O53:R53"/>
    <mergeCell ref="T53:W53"/>
    <mergeCell ref="Y53:AB53"/>
    <mergeCell ref="AD53:AG53"/>
    <mergeCell ref="AI53:AL53"/>
    <mergeCell ref="AN53:AQ53"/>
    <mergeCell ref="AR53:AR54"/>
    <mergeCell ref="AS53:AS54"/>
    <mergeCell ref="F54:G54"/>
    <mergeCell ref="K54:L54"/>
    <mergeCell ref="P54:Q54"/>
    <mergeCell ref="U54:V54"/>
    <mergeCell ref="Z54:AA54"/>
    <mergeCell ref="AE54:AF54"/>
    <mergeCell ref="AJ54:AK54"/>
    <mergeCell ref="AO54:AP54"/>
    <mergeCell ref="B55:B56"/>
    <mergeCell ref="C55:C56"/>
    <mergeCell ref="D55:H56"/>
    <mergeCell ref="I55:M56"/>
    <mergeCell ref="N55:R56"/>
    <mergeCell ref="S55:W56"/>
    <mergeCell ref="X55:AB56"/>
    <mergeCell ref="AD55:AG55"/>
    <mergeCell ref="AI55:AL55"/>
    <mergeCell ref="AN55:AQ55"/>
    <mergeCell ref="AR55:AR56"/>
    <mergeCell ref="AS55:AS56"/>
    <mergeCell ref="AE56:AF56"/>
    <mergeCell ref="AJ56:AK56"/>
    <mergeCell ref="AO56:AP56"/>
    <mergeCell ref="B57:B58"/>
    <mergeCell ref="C57:C58"/>
    <mergeCell ref="D57:H58"/>
    <mergeCell ref="J57:M57"/>
    <mergeCell ref="O57:R57"/>
    <mergeCell ref="T57:W57"/>
    <mergeCell ref="Y57:AB57"/>
    <mergeCell ref="AD57:AG57"/>
    <mergeCell ref="AI57:AL57"/>
    <mergeCell ref="AN57:AQ57"/>
    <mergeCell ref="AR57:AR58"/>
    <mergeCell ref="AS57:AS58"/>
    <mergeCell ref="J58:K58"/>
    <mergeCell ref="L58:M58"/>
    <mergeCell ref="O58:P58"/>
    <mergeCell ref="Q58:R58"/>
    <mergeCell ref="T58:U58"/>
    <mergeCell ref="V58:W58"/>
    <mergeCell ref="Y58:Z58"/>
    <mergeCell ref="AA58:AB58"/>
    <mergeCell ref="AD58:AE58"/>
    <mergeCell ref="AF58:AG58"/>
    <mergeCell ref="AI58:AJ58"/>
    <mergeCell ref="AK58:AL58"/>
    <mergeCell ref="AN58:AO58"/>
    <mergeCell ref="AP58:AQ58"/>
    <mergeCell ref="B59:B60"/>
    <mergeCell ref="C59:C60"/>
    <mergeCell ref="D59:H60"/>
    <mergeCell ref="J59:M59"/>
    <mergeCell ref="O59:R59"/>
    <mergeCell ref="T59:W59"/>
    <mergeCell ref="Y59:AB59"/>
    <mergeCell ref="AD59:AG59"/>
    <mergeCell ref="AI59:AL59"/>
    <mergeCell ref="AN59:AQ59"/>
    <mergeCell ref="AR59:AR60"/>
    <mergeCell ref="AS59:AS60"/>
    <mergeCell ref="J60:K60"/>
    <mergeCell ref="L60:M60"/>
    <mergeCell ref="O60:P60"/>
    <mergeCell ref="Q60:R60"/>
    <mergeCell ref="T60:U60"/>
    <mergeCell ref="V60:W60"/>
    <mergeCell ref="Y60:Z60"/>
    <mergeCell ref="AA60:AB60"/>
    <mergeCell ref="AD60:AE60"/>
    <mergeCell ref="AF60:AG60"/>
    <mergeCell ref="AI60:AJ60"/>
    <mergeCell ref="AK60:AL60"/>
    <mergeCell ref="AN60:AO60"/>
    <mergeCell ref="AP60:AQ60"/>
    <mergeCell ref="B61:B62"/>
    <mergeCell ref="C61:C62"/>
    <mergeCell ref="D61:H62"/>
    <mergeCell ref="J61:K61"/>
    <mergeCell ref="L61:M61"/>
    <mergeCell ref="O61:P61"/>
    <mergeCell ref="Q61:R61"/>
    <mergeCell ref="T61:U61"/>
    <mergeCell ref="V61:W61"/>
    <mergeCell ref="AS61:AS62"/>
    <mergeCell ref="J62:K62"/>
    <mergeCell ref="L62:M62"/>
    <mergeCell ref="O62:P62"/>
    <mergeCell ref="Q62:R62"/>
    <mergeCell ref="T62:U62"/>
    <mergeCell ref="V62:W62"/>
    <mergeCell ref="Y62:Z62"/>
    <mergeCell ref="AA62:AB62"/>
    <mergeCell ref="AD62:AE62"/>
    <mergeCell ref="AF62:AG62"/>
    <mergeCell ref="AI62:AJ62"/>
    <mergeCell ref="AK62:AL62"/>
    <mergeCell ref="AN62:AO62"/>
    <mergeCell ref="AP62:AQ62"/>
    <mergeCell ref="Y61:Z61"/>
    <mergeCell ref="AA61:AB61"/>
    <mergeCell ref="AD61:AE61"/>
    <mergeCell ref="AF61:AG61"/>
    <mergeCell ref="AI61:AJ61"/>
    <mergeCell ref="AK61:AL61"/>
    <mergeCell ref="AN61:AO61"/>
    <mergeCell ref="AP61:AQ61"/>
    <mergeCell ref="AR61:AR62"/>
    <mergeCell ref="AN63:AQ64"/>
    <mergeCell ref="AR63:AR64"/>
    <mergeCell ref="AS63:AS64"/>
    <mergeCell ref="B65:C65"/>
    <mergeCell ref="D65:H65"/>
    <mergeCell ref="I65:M65"/>
    <mergeCell ref="N65:R65"/>
    <mergeCell ref="S65:W65"/>
    <mergeCell ref="X65:AB65"/>
    <mergeCell ref="AC65:AG65"/>
    <mergeCell ref="AH65:AL65"/>
    <mergeCell ref="AM65:AQ65"/>
    <mergeCell ref="B63:B64"/>
    <mergeCell ref="C63:C64"/>
    <mergeCell ref="D63:H64"/>
    <mergeCell ref="J63:M64"/>
    <mergeCell ref="O63:R64"/>
    <mergeCell ref="T63:W64"/>
    <mergeCell ref="Y63:AB64"/>
    <mergeCell ref="AD63:AG64"/>
    <mergeCell ref="AI63:AL64"/>
    <mergeCell ref="B66:B67"/>
    <mergeCell ref="C66:C67"/>
    <mergeCell ref="E66:H66"/>
    <mergeCell ref="J66:M66"/>
    <mergeCell ref="O66:R66"/>
    <mergeCell ref="T66:W66"/>
    <mergeCell ref="Y66:AB66"/>
    <mergeCell ref="AD66:AG66"/>
    <mergeCell ref="AI66:AL66"/>
    <mergeCell ref="AN66:AQ66"/>
    <mergeCell ref="AR66:AR67"/>
    <mergeCell ref="AS66:AS67"/>
    <mergeCell ref="F67:G67"/>
    <mergeCell ref="K67:L67"/>
    <mergeCell ref="P67:Q67"/>
    <mergeCell ref="U67:V67"/>
    <mergeCell ref="Z67:AA67"/>
    <mergeCell ref="AE67:AF67"/>
    <mergeCell ref="AJ67:AK67"/>
    <mergeCell ref="AO67:AP67"/>
    <mergeCell ref="B68:B69"/>
    <mergeCell ref="C68:C69"/>
    <mergeCell ref="E68:H68"/>
    <mergeCell ref="J68:M68"/>
    <mergeCell ref="O68:R68"/>
    <mergeCell ref="T68:W68"/>
    <mergeCell ref="Y68:AB68"/>
    <mergeCell ref="AD68:AG68"/>
    <mergeCell ref="AI68:AL68"/>
    <mergeCell ref="AN68:AQ68"/>
    <mergeCell ref="AR68:AR69"/>
    <mergeCell ref="AS68:AS69"/>
    <mergeCell ref="F69:G69"/>
    <mergeCell ref="K69:L69"/>
    <mergeCell ref="P69:Q69"/>
    <mergeCell ref="U69:V69"/>
    <mergeCell ref="Z69:AA69"/>
    <mergeCell ref="AE69:AF69"/>
    <mergeCell ref="AJ69:AK69"/>
    <mergeCell ref="AO69:AP69"/>
    <mergeCell ref="B70:C70"/>
    <mergeCell ref="D70:H70"/>
    <mergeCell ref="I70:M70"/>
    <mergeCell ref="N70:R70"/>
    <mergeCell ref="S70:W70"/>
    <mergeCell ref="X70:AB70"/>
    <mergeCell ref="AC70:AG70"/>
    <mergeCell ref="AH70:AL70"/>
    <mergeCell ref="AM70:AQ70"/>
    <mergeCell ref="B71:B72"/>
    <mergeCell ref="C71:C72"/>
    <mergeCell ref="E71:H71"/>
    <mergeCell ref="J71:M71"/>
    <mergeCell ref="O71:R71"/>
    <mergeCell ref="T71:W71"/>
    <mergeCell ref="Y71:AB71"/>
    <mergeCell ref="AD71:AG71"/>
    <mergeCell ref="AI71:AL71"/>
    <mergeCell ref="AN71:AQ71"/>
    <mergeCell ref="AR71:AR72"/>
    <mergeCell ref="AS71:AS72"/>
    <mergeCell ref="F72:G72"/>
    <mergeCell ref="K72:L72"/>
    <mergeCell ref="P72:Q72"/>
    <mergeCell ref="U72:V72"/>
    <mergeCell ref="Z72:AA72"/>
    <mergeCell ref="AE72:AF72"/>
    <mergeCell ref="AJ72:AK72"/>
    <mergeCell ref="AO72:AP72"/>
    <mergeCell ref="B73:B74"/>
    <mergeCell ref="C73:C74"/>
    <mergeCell ref="E73:H73"/>
    <mergeCell ref="J73:M73"/>
    <mergeCell ref="O73:R73"/>
    <mergeCell ref="T73:W73"/>
    <mergeCell ref="Y73:AB73"/>
    <mergeCell ref="AD73:AG73"/>
    <mergeCell ref="AI73:AL73"/>
    <mergeCell ref="AN73:AQ73"/>
    <mergeCell ref="AR73:AR74"/>
    <mergeCell ref="AS73:AS74"/>
    <mergeCell ref="F74:G74"/>
    <mergeCell ref="K74:L74"/>
    <mergeCell ref="P74:Q74"/>
    <mergeCell ref="U74:V74"/>
    <mergeCell ref="Z74:AA74"/>
    <mergeCell ref="AE74:AF74"/>
    <mergeCell ref="AJ74:AK74"/>
    <mergeCell ref="AO74:AP74"/>
    <mergeCell ref="B75:B76"/>
    <mergeCell ref="C75:C76"/>
    <mergeCell ref="E75:H75"/>
    <mergeCell ref="J75:M75"/>
    <mergeCell ref="O75:R75"/>
    <mergeCell ref="T75:W75"/>
    <mergeCell ref="Y75:AB75"/>
    <mergeCell ref="AD75:AG75"/>
    <mergeCell ref="AI75:AL75"/>
    <mergeCell ref="AN75:AQ75"/>
    <mergeCell ref="AR75:AR76"/>
    <mergeCell ref="AS75:AS76"/>
    <mergeCell ref="F76:G76"/>
    <mergeCell ref="K76:L76"/>
    <mergeCell ref="P76:Q76"/>
    <mergeCell ref="U76:V76"/>
    <mergeCell ref="Z76:AA76"/>
    <mergeCell ref="AE76:AF76"/>
    <mergeCell ref="AJ76:AK76"/>
    <mergeCell ref="AO76:AP76"/>
    <mergeCell ref="B77:B78"/>
    <mergeCell ref="C77:C78"/>
    <mergeCell ref="D77:H78"/>
    <mergeCell ref="J77:M77"/>
    <mergeCell ref="O77:R77"/>
    <mergeCell ref="T77:W77"/>
    <mergeCell ref="Y77:AB77"/>
    <mergeCell ref="AD77:AG77"/>
    <mergeCell ref="AI77:AL77"/>
    <mergeCell ref="AN77:AQ77"/>
    <mergeCell ref="AR77:AR78"/>
    <mergeCell ref="AS77:AS78"/>
    <mergeCell ref="J78:M78"/>
    <mergeCell ref="O78:R78"/>
    <mergeCell ref="T78:W78"/>
    <mergeCell ref="Y78:AB78"/>
    <mergeCell ref="AD78:AG78"/>
    <mergeCell ref="AI78:AL78"/>
    <mergeCell ref="AN78:AQ78"/>
    <mergeCell ref="AN79:AQ80"/>
    <mergeCell ref="AR79:AR80"/>
    <mergeCell ref="AS79:AS80"/>
    <mergeCell ref="B81:B82"/>
    <mergeCell ref="C81:C82"/>
    <mergeCell ref="D81:H82"/>
    <mergeCell ref="J81:M82"/>
    <mergeCell ref="O81:R82"/>
    <mergeCell ref="T81:W82"/>
    <mergeCell ref="Y81:AB82"/>
    <mergeCell ref="AD81:AG82"/>
    <mergeCell ref="AI81:AL82"/>
    <mergeCell ref="AN81:AQ82"/>
    <mergeCell ref="AR81:AR82"/>
    <mergeCell ref="AS81:AS82"/>
    <mergeCell ref="B79:B80"/>
    <mergeCell ref="C79:C80"/>
    <mergeCell ref="D79:H80"/>
    <mergeCell ref="J79:M80"/>
    <mergeCell ref="O79:R80"/>
    <mergeCell ref="T79:W80"/>
    <mergeCell ref="Y79:AB80"/>
    <mergeCell ref="AD79:AG80"/>
    <mergeCell ref="AI79:AL80"/>
    <mergeCell ref="B83:C83"/>
    <mergeCell ref="D83:H83"/>
    <mergeCell ref="I83:M83"/>
    <mergeCell ref="N83:R83"/>
    <mergeCell ref="S83:W83"/>
    <mergeCell ref="X83:AB83"/>
    <mergeCell ref="AC83:AG83"/>
    <mergeCell ref="AH83:AL83"/>
    <mergeCell ref="AM83:AQ83"/>
    <mergeCell ref="B85:C85"/>
    <mergeCell ref="D85:H85"/>
    <mergeCell ref="I85:M85"/>
    <mergeCell ref="N85:R85"/>
    <mergeCell ref="S85:W85"/>
    <mergeCell ref="X85:AB85"/>
    <mergeCell ref="AC85:AG85"/>
    <mergeCell ref="AH85:AL85"/>
    <mergeCell ref="AM85:AQ85"/>
  </mergeCells>
  <conditionalFormatting sqref="D85:AQ85">
    <cfRule type="expression" dxfId="138" priority="2">
      <formula>BB85=1</formula>
    </cfRule>
    <cfRule type="expression" dxfId="137" priority="3">
      <formula>BC85=1</formula>
    </cfRule>
  </conditionalFormatting>
  <conditionalFormatting sqref="D83:AQ83 D70:AQ70 D65:AQ65 D50:AQ50 D27:AQ27">
    <cfRule type="expression" dxfId="136" priority="4">
      <formula>BB27=1</formula>
    </cfRule>
  </conditionalFormatting>
  <conditionalFormatting sqref="J19:M19 J21:M21 J23:M23 T19:W19 T21:W21 T23:W23 O19:R19 O21:R21 O23:R23 Y19:AB19 Y21:AB21 Y23:AB23 AD19:AG19 AD21:AG21 AD23:AG23 AI19:AL19 AI21:AL21 AI23:AL23 AN19:AQ19 AN21:AQ21 AN23:AQ23 T38:W38 AN57:AQ57 AI57:AL57 Y38:AB38 Y40:AB40 Y42:AB42 AD38:AG38 AD40:AG40 AD42:AG42 AI38:AL38 AI40:AL40 AI42:AL42 AN38:AQ38 AN40:AQ40 AN42:AQ42 Y59:AB59 J59:M59 AI59:AL59 O59:R59 AD59:AG59 T59:W59 AN59:AQ59 J57:M57 O57:R57 T57:W57 Y57:AB57 AD57:AG57">
    <cfRule type="expression" dxfId="135" priority="7">
      <formula>AND(J19&lt;&gt;"",J20&lt;&gt;"")</formula>
    </cfRule>
  </conditionalFormatting>
  <conditionalFormatting sqref="J20:K20 J22:K22 J24:K24 O20:P20 O22:P22 O24:P24 T20:U20 T22:U22 T24:U24 Y20:Z20 Y22:Z22 Y24:Z24 AD20:AE20 AD22:AE22 AD24:AE24 AI20:AJ20 AI22:AJ22 AI24:AJ24 AN20:AO20 AN22:AO22 AN24:AO24 T39:U39 AN58:AO58 AI58:AJ58 Y39:Z39 Y41:Z41 AD39:AE39 AD41:AE41 AI39:AJ39 AI41:AJ41 AN39:AO39 AN41:AO41 Y60:Z60 J60:K60 AI60:AJ60 O60:P60 AD60:AE60 T60:U60 AN60:AO60 J58:K58 O58:P58 T58:U58 Y58:Z58 AD58:AE58 J45:K45 O45:P45 T45:U45 Y43:Z45 AD43:AE45 AI43:AJ45 AN43:AO45">
    <cfRule type="expression" dxfId="134" priority="8">
      <formula>AND(J19&lt;&gt;"",J20&lt;&gt;"")</formula>
    </cfRule>
  </conditionalFormatting>
  <conditionalFormatting sqref="AN79:AQ82 J79:M82 O79:R82 T79:W82 Y79:AB82 AD79:AG82 AI79:AL82 J25:M26 O25:R26 T25:W26 Y25:AB26 AD25:AG26 AI25:AL26 AN25:AQ26 AN63:AQ64 AK48:AK49 AP48:AP49 T48:T49 Y48:Y49 AD48:AD49 AI48:AI49 L61:L62 O61:O62 T61:T62 Y61:Y62 AD61:AD62 AI61:AI62 J63:M64 J61:J62 AN61:AN62 Q61:Q62 O63:R64 V61:V62 T63:W64 AA61:AA62 Y63:AB64 AF61:AF62 AD63:AG64 AK61:AK62 AI63:AL64 AP61:AP62 J46:M47 AN48:AN49 O46:R47 AN46:AQ47 T46:W47 V48:V49 Y46:AB47 AA48:AA49 AD46:AG47 AF48:AF49 AI46:AL47">
    <cfRule type="expression" dxfId="133" priority="9">
      <formula>J25&lt;&gt;""</formula>
    </cfRule>
  </conditionalFormatting>
  <conditionalFormatting sqref="J77:M77 O77:R77 T77:W77 Y77:AB77 AD77:AG77 AI77:AL77 AN77:AQ77">
    <cfRule type="expression" dxfId="132" priority="10">
      <formula>AND(J77&lt;&gt;"", J78&lt;&gt;"")</formula>
    </cfRule>
  </conditionalFormatting>
  <conditionalFormatting sqref="J78:M78 O78:R78 T78:W78 Y78:AB78 AD78:AG78 AI78:AL78 AN78:AQ78">
    <cfRule type="expression" dxfId="131" priority="11">
      <formula>AND(J77&lt;&gt;"", J78&lt;&gt;"")</formula>
    </cfRule>
  </conditionalFormatting>
  <conditionalFormatting sqref="I8 D8 N8 S8 X8 AC8 AH8 AM8 I10 D10 N10 S10 X10 AC10 AH10 AM10 I14 D14 N14 S14 X14 AC14 AH14 AM14 I16 D16 N16 S16 X16 AC16 AH16 AM16 I18 D18 N18 S18 X18 AC18 AH18 AM18 AC12 AH12 AM12 I29 D29 N29 S29 X29 AC29 AH29 AM29 I31 D31 N31 S31 X31 AC31 AH31 AM31 I35 D35 N35 S35 X35 AC35 AH35 AM35 AM76 X33 AC33 AH33 AM33 I37 D37 N37 S37 X37 AC37 AH37 AM37 I52 D52 N52 S52 X52 AC52 AH52 AM52 I54 D54 N54 S54 X54 AC54 AH54 AM54 AC56 AH56 AM56 I67 D67 N67 S67 X67 AC67 AH67 AM67 I69 D69 N69 S69 X69 AC69 AH69 AM69 I72 D72 N72 S72 X72 AC72 AH72 AM72 I74 D74 N74 S74 X74 AC74 AH74 AM74 I76 D76 N76 S76 X76 AC76 AH76">
    <cfRule type="expression" dxfId="130" priority="12">
      <formula>AND(D7+D8+BB7&lt;0, D8&lt;0)</formula>
    </cfRule>
    <cfRule type="expression" dxfId="129" priority="13">
      <formula>AND(D8+H8&gt;3, D8&gt;0)</formula>
    </cfRule>
  </conditionalFormatting>
  <conditionalFormatting sqref="K8:L8 F8:G8 P8:Q8 U8:V8 Z8:AA8 AE8:AF8 AJ8:AK8 AO8:AP8 K10:L10 F10:G10 P10:Q10 U10:V10 Z10:AA10 AE10:AF10 AJ10:AK10 AO10:AP10 K14:L14 F14:G14 P14:Q14 U14:V14 Z14:AA14 AE14:AF14 AJ14:AK14 AO14:AP14 K16:L16 F16:G16 P16:Q16 U16:V16 Z16:AA16 AE16:AF16 AJ16:AK16 AO16:AP16 K18:L18 F18:G18 P18:Q18 U18:V18 Z18:AA18 AE18:AF18 AJ18:AK18 AO18:AP18 AE12:AF12 AJ12:AK12 AO12:AP12 K29:L29 F29:G29 P29:Q29 U29:V29 Z29:AA29 AE29:AF29 AJ29:AK29 AO29:AP29 K31:L31 F31:G31 P31:Q31 U31:V31 Z31:AA31 AE31:AF31 AJ31:AK31 AO31:AP31 K35:L35 F35:G35 P35:Q35 U35:V35 Z35:AA35 AE35:AF35 AJ35:AK35 AO35:AP35 P74:Q74 Z33:AA33 AE33:AF33 AJ33:AK33 AO33:AP33 K37:L37 F37:G37 P37:Q37 U37:V37 Z37:AA37 AE37:AF37 AJ37:AK37 AO37:AP37 K52:L52 F52:G52 P52:Q52 U52:V52 Z52:AA52 AE52:AF52 AJ52:AK52 AO52:AP52 K54:L54 F54:G54 P54:Q54 U54:V54 Z54:AA54 AE54:AF54 AJ54:AK54 AO54:AP54 AE56:AF56 AJ56:AK56 AO56:AP56 K67:L67 F67:G67 P67:Q67 U67:V67 Z67:AA67 AE67:AF67 AJ67:AK67 AO67:AP67 K69:L69 F69:G69 P69:Q69 U69:V69 Z69:AA69 AE69:AF69 AJ69:AK69 AO69:AP69 K72:L72 F72:G72 P72:Q72 U72:V72 Z72:AA72 AE72:AF72 AJ72:AK72 AO72:AP72 K74:L74 F74:G74 U74:V74 Z74:AA74 AE74:AF74 AJ74:AK74 AO74:AP74 K76:L76 F76:G76 P76:Q76 U76:V76 Z76:AA76 AE76:AF76 AJ76:AK76 AO76:AP76">
    <cfRule type="expression" dxfId="128" priority="14">
      <formula>AND(F8&gt;"A",OR(D7+BB7&lt;=0,(BB7+D7+D8)&lt;=0))</formula>
    </cfRule>
  </conditionalFormatting>
  <conditionalFormatting sqref="M8 H8 R8 W8 AB8 AG8 AL8 AQ8 M10 H10 R10 W10 AB10 AG10 AL10 AQ10 M14 H14 R14 W14 AB14 AG14 AL14 AQ14 M16 H16 R16 W16 AB16 AG16 AL16 AQ16 M18 H18 R18 W18 AB18 AG18 AL18 AQ18 AG12 AL12 AQ12 M29 H29 R29 W29 AB29 AG29 AL29 AQ29 M31 H31 R31 W31 AB31 AG31 AL31 AQ31 M35 H35 R35 W35 AB35 AG35 AL35 AQ35 R74 AB33 AG33 AL33 AQ33 M37 H37 R37 W37 AB37 AG37 AL37 AQ37 M52 H52 R52 W52 AB52 AG52 AL52 AQ52 M54 H54 R54 W54 AB54 AG54 AL54 AQ54 AG56 AL56 AQ56 M67 H67 R67 W67 AB67 AG67 AL67 AQ67 M69 H69 R69 W69 AB69 AG69 AL69 AQ69 M72 H72 R72 W72 AB72 AG72 AL72 AQ72 M74 H74 W74 AB74 AG74 AL74 AQ74 M76 H76 R76 W76 AB76 AG76 AL76 AQ76">
    <cfRule type="expression" dxfId="127" priority="15">
      <formula>AND(H8&gt;0,OR(F8&lt;"A",OR(D7+BB7&lt;=0,(BB7+D7+D8)&lt;=0)))</formula>
    </cfRule>
  </conditionalFormatting>
  <conditionalFormatting sqref="E7 J7 O7 T7 Y7 AD7 AI7 AN7 E9 J9 O9 T9 Y9 AD9 AI9 AN9 AD11 AI11 AN11 E13 J13 O13 T13 Y13 AD13 AI13 AN13 E15 J15 O15 T15 Y15 AD15 AI15 AN15 E17 J17 O17 T17 Y17 AD17 AI17 AN17 E28 J28 O28 T28 Y28 AD28 AI28 AN28 E30 J30 O30 T30 Y30 AD30 AI30 AN30 AN75 Y32 AD32 AI32 AN32 E34 J34 O34 T34 Y34 AD34 AI34 AN34 E36 J36 O36 T36 Y36 AD36 AI36 AN36 E51 J51 O51 T51 Y51 AD51 AI51 AN51 E53 J53 O53 T53 Y53 AD53 AI53 AN53 AD55 AI55 AN55 E66 J66 O66 T66 Y66 AD66 AI66 AN66 E68 J68 O68 T68 Y68 AD68 AI68 AN68 E71 J71 O71 T71 Y71 AD71 AI71 AN71 E73 J73 T73 Y73 AD73 AI73 AN73 O73 E75 J75 O75 T75 Y75 AD75 AI75">
    <cfRule type="expression" dxfId="126" priority="16">
      <formula>BF7&gt;=1</formula>
    </cfRule>
  </conditionalFormatting>
  <conditionalFormatting sqref="F8 K8 P8 U8 Z8 AE8 AJ8 AO8 F10 K10 P10 U10 Z10 AE10 AJ10 AO10 AE12 AJ12 AO12 F14 K14 P14 U14 Z14 AE14 AJ14 AO14 F16 K16 P16 U16 Z16 AE16 AJ16 AO16 F18 K18 P18 U18 Z18 AE18 AJ18 AO18 F29 K29 P29 U29 Z29 AE29 AJ29 AO29 F31 K31 P31 U31 Z31 AE31 AJ31 AO31 AO76 Z33 AE33 AJ33 AO33 F35 K35 P35 U35 Z35 AE35 AJ35 AO35 F37 K37 P37 U37 Z37 AE37 AJ37 AN37:AO37 F52 K52 P52 U52 Z52 AE52 AJ52 AO52 F54 K54 P54 U54 Z54 AE54 AJ54 AO54 AE56 AJ56 AO56 F67 K67 P67 U67 Z67 AE67 AJ67 AO67 F69 K69 P69 U69 Z69 AE69 AJ69 AO69 F72 K72 P72 U72 Z72 AE72 AJ72 AO72 F74 K74 P74 U74 Z74 AE74 AJ74 AO74 F76 K76 P76 U76 Z76 AE76 AJ76">
    <cfRule type="expression" dxfId="125" priority="17">
      <formula>BF7&gt;=1</formula>
    </cfRule>
  </conditionalFormatting>
  <conditionalFormatting sqref="J44:M44 T44:W44 O44:R44 Y44:AB44 AD44:AG44 AI44:AL44 AN44:AQ44">
    <cfRule type="expression" dxfId="124" priority="18">
      <formula>AND(J44&lt;&gt;"",J45&lt;&gt;"")</formula>
    </cfRule>
  </conditionalFormatting>
  <conditionalFormatting sqref="AC11 AH11 AM11">
    <cfRule type="cellIs" dxfId="123" priority="19" operator="greaterThan">
      <formula>CE12</formula>
    </cfRule>
  </conditionalFormatting>
  <conditionalFormatting sqref="D13 I13 N13 S13 X13 AC13 AH13 AM13">
    <cfRule type="cellIs" dxfId="122" priority="20" operator="greaterThan">
      <formula>BF14</formula>
    </cfRule>
  </conditionalFormatting>
  <conditionalFormatting sqref="X32 AC32 AH32 AM32">
    <cfRule type="cellIs" dxfId="121" priority="21" operator="greaterThan">
      <formula>BZ33</formula>
    </cfRule>
  </conditionalFormatting>
  <conditionalFormatting sqref="AC55 AH55 AM55">
    <cfRule type="cellIs" dxfId="120" priority="22" operator="greaterThan">
      <formula>CE56</formula>
    </cfRule>
  </conditionalFormatting>
  <conditionalFormatting sqref="D68 I68 N68 S68 X68 AC68 AH68 AM68">
    <cfRule type="cellIs" dxfId="119" priority="23" operator="greaterThan">
      <formula>BF69</formula>
    </cfRule>
  </conditionalFormatting>
  <conditionalFormatting sqref="AM47 AH64 I60 AC64 I78 I80 I82 I20 S80 X39 X41 AC39 AC41 AM78 S82 X58 N78 AM60 AC58 N80 AC78 AM62 AC47 AH58 N82 AC80 AM64 X47 AM58 AC49 AC82 AM80 X78 X49 AC62 S62 AM49 X80 AH60 AC60 I62 AM82 X82 AH62 S78 AH39 I22 I24 I26 N20 N22 N24 N26 S20 S22 S24 S26 X20 X22 X24 X26 AC20 AC22 AC24 AC26 AH20 AH22 AH24 AH26 AM20 AM22 AM24 AM26 AH41 AH80 S64 AH47 X60 N60 X62 N62 X64 N64 I58 S58 I64 S60 AM39 AH49 AM41 S39 AH78 N58 S47 S49 AH82 I45 N45 S45 X43 AC43 AH43 AM43">
    <cfRule type="expression" dxfId="118" priority="5">
      <formula>I19+I20&lt;0</formula>
    </cfRule>
    <cfRule type="expression" dxfId="117" priority="6">
      <formula>AND(I20+M20&gt;3, I20&gt;0)</formula>
    </cfRule>
  </conditionalFormatting>
  <dataValidations disablePrompts="1" count="41">
    <dataValidation allowBlank="1" showInputMessage="1" showErrorMessage="1" promptTitle="Production Results" prompt="The results of the production project." sqref="J19:M19 O19:R19 T19:W19 Y19:AB19 AD19:AG19 AI19:AL19 AN19:AQ19 J21:M21 O21:R21 T21:W21 Y21:AB21 AD21:AG21 AI21:AL21 AN21:AQ21 J23:M23 O23:R23 T23:W23 Y23:AB23 AD23:AG23 AI23:AL23 AN23:AQ23 T38:W38 Y38:AB38 AD38:AG38 AI38:AL38 AN38:AQ38 Y40:AB40 AD40:AG40 AI40:AL40 AN40:AQ40 Y42:AB42 AD42:AG42 AI42:AL42 AN42:AQ42 J44:M44 O44:R44 T44:W44 Y44:AB44 AD44:AG44 AI44:AL44 AN44:AQ44 J57:M57 O57:R57 T57:W57 Y57:AB57 AD57:AG57 AI57:AL57 AN57:AQ57 J59:M59 O59:R59 T59:W59 Y59:AB59 AD59:AG59 AI59:AL59 AN59:AQ59">
      <formula1>0</formula1>
      <formula2>0</formula2>
    </dataValidation>
    <dataValidation allowBlank="1" showInputMessage="1" showErrorMessage="1" promptTitle="Starting Research" prompt="Japan starts with a [+5] modifier to Air Range." sqref="B13:B14">
      <formula1>0</formula1>
      <formula2>0</formula2>
    </dataValidation>
    <dataValidation type="list" allowBlank="1" showInputMessage="1" showErrorMessage="1" errorTitle="Turn" error="The only valid choices are listed in the drop-down menu._x000a_" promptTitle="Turn" prompt="The turn that the project was rolled." sqref="F8 K8 P8 U8 Z8 AE8 AJ8 AO8 F10 K10 P10 U10 Z10 AE10 AJ10 AO10 AE12 AJ12 AO12 F14 K14 P14 U14 Z14 AE14 AJ14 AO14 F16 K16 P16 U16 Z16 AE16 AJ16 AO16 F18 K18 P18 U18 Z18 AE18 AJ18 AO18 J20:K20 O20:P20 T20:U20 Y20:Z20 AD20:AE20 AI20:AJ20 AN20:AO20 J22:K22 O22:P22 T22:U22 Y22:Z22 AD22:AE22 AI22:AJ22 AN22:AO22 J24:K24 O24:P24 T24:U24 Y24:Z24 AD24:AE24 AI24:AJ24 AN24:AO24 F29 K29 P29 U29 Z29 AE29 AJ29 AO29 F31 K31 P31 U31 Z31 AE31 AJ31 AO31 Z33 AE33 AJ33 AO33 F35 K35 P35 U35 Z35 AE35 AJ35 AO35 F37 K37 P37 U37 Z37 AE37 AJ37 AO37 T39:U39 Y39:Z39 AD39:AE39 AI39:AJ39 AN39:AO39 Y41:Z41 AD41:AE41 AI41:AJ41 AN41:AO41 Y43:Z43 AD43:AE43 AI43:AJ43 AN43:AO43 J45:K45 O45:P45 T45:U45 Y45:Z45 AD45:AE45 AI45:AJ45 AN45:AO45 F52 K52 P52 U52 Z52 AE52 AJ52 AO52 F54 K54 P54 U54 Z54 AE54 AJ54 AO54 AE56 AJ56 AO56 J58:K58 O58:P58 T58:U58 Y58:Z58 AD58:AE58 AI58:AJ58 AN58:AO58 J60:K60 O60:P60 T60:U60 Y60:Z60 AD60:AE60 AI60:AJ60 AN60:AO60 F67 K67 P67 U67 Z67 AE67 AJ67 AO67 F69 K69 P69 U69 Z69 AE69 AJ69 AO69 F72 K72 P72 U72 Z72 AE72 AJ72 AO72 F74 K74 P74 U74 Z74 AE74 AJ74 AO74 F76 K76 P76 U76 Z76 AE76 AJ76 AO76">
      <formula1>TurnList</formula1>
      <formula2>0</formula2>
    </dataValidation>
    <dataValidation type="whole" allowBlank="1" showInputMessage="1" showErrorMessage="1" errorTitle="Die Roll" error="The die roll must be a whole number between 1 and 6._x000a_" promptTitle="Die Roll" prompt="The research result die roll._x000a_" sqref="H8 M8 R8 W8 AB8 AG8 AL8 AQ8 H10 M10 R10 W10 AB10 AG10 AL10 AQ10 AG12 AL12 AQ12 H14 M14 R14 W14 AB14 AG14 AL14 AQ14 H16 M16 R16 W16 AB16 AG16 AL16 AQ16 H18 M18 R18 W18 AB18 AG18 AL18 AQ18 H29 M29 R29 W29 AB29 AG29 AL29 AQ29 H31 M31 R31 W31 AB31 AG31 AL31 AQ31 AB33 AG33 AL33 AQ33 H35 M35 R35 W35 AB35 AG35 AL35 AQ35 H37 M37 R37 W37 AB37 AG37 AL37 AQ37 H52 M52 R52 W52 AB52 AG52 AL52 AQ52 H54 M54 R54 W54 AB54 AG54 AL54 AQ54 AG56 AL56 AQ56 H67 M67 R67 W67 AB67 AG67 AL67 AQ67 H69 M69 R69 W69 AB69 AG69 AL69 AQ69 H72 M72 R72 W72 AB72 AG72 AL72 AQ72 H74 M74 R74 W74 AB74 AG74 AL74 AQ74 H76 M76 R76 W76 AB76 AG76 AL76 AQ76">
      <formula1>1</formula1>
      <formula2>6</formula2>
    </dataValidation>
    <dataValidation type="whole" allowBlank="1" showInputMessage="1" showErrorMessage="1" errorTitle="RP Reassignment" error="The number of RPs reassigned must be a negative whole number._x000a_" promptTitle="RP Reassignment" prompt="The number of RPs (or DPs) reassigned from this project._x000a_" sqref="I20 N20 S20 X20 AC20 AH20 AM20 I22 N22 S22 X22 AC22 AH22 AM22 I24 N24 S24 X24 AC24 AH24 AM24 I26 N26 S26 X26 AC26 AH26 AM26 S39 X39 AC39 AH39 AM39 X41 AC41 AH41 AM41 X43 AC43 AH43 AM43 I45 N45 S45 X45 AC45 AH45 AM45 I47 N47 S47 X47 AC47 AH47 AM47 S49 X49 AC49 AH49 AM49 I58 N58 S58 X58 AC58 AH58 AM58 I60 N60 S60 X60 AC60 AH60 AM60 I62 N62 S62 X62 AC62 AH62 AM62 I64 N64 S64 X64 AC64 AH64 AM64 I78 N78 S78 X78 AC78 AH78 AM78 I80 N80 S80 X80 AC80 AH80 AM80 I82 N82 S82 X82 AC82 AH82 AM82">
      <formula1>-5</formula1>
      <formula2>0</formula2>
    </dataValidation>
    <dataValidation type="whole" allowBlank="1" showInputMessage="1" showErrorMessage="1" errorTitle="Allocated RPs" error="The number of RPs allocated must be a whole positive number._x000a_" promptTitle="Allocated RPs" prompt="The number of RPs (or DPs) allocated to this project._x000a_" sqref="D7 I7 N7 S7 X7 AC7 AH7 AM7 D9 I9 N9 S9 X9 AC9 AH9 AM9 AC11 AH11 AM11 D13 I13 N13 S13 X13 AC13 AH13 AM13 D15 I15 N15 S15 X15 AC15 AH15 AM15 D17 I17 N17 S17 X17 AC17 AH17 AM17 I19 N19 S19 X19 AC19 AH19 AM19 I21 N21 S21 X21 AC21 AH21 AM21 I23 N23 S23 X23 AC23 AH23 AM23 I25 N25 S25 X25 AC25 AH25 AM25 D28 I28 N28 S28 X28 AC28 AH28 AM28 D30 I30 N30 S30 X30 AC30 AH30 AM30 X32 AC32 AH32 AM32 D34 I34 N34 S34 X34 AC34 AH34 AM34 D36 I36 N36 S36 X36 AC36 AH36 AM36 X40 AC40 AH40 AM40 I44 N44 S44 X44 AC44 AH44 AM44 I46 N46 S46 X46 AC46 AH46 AM46 S48 X48 AC48 AH48 AM48 D51 I51 N51 S51 X51 AC51 AH51 AM51 D53 I53 N53 S53 X53 AC53 AH53 AM53 AC55 AH55 AM55 I57 N57 S57 X57 AC57 AH57 AM57 I59 N59 S59 X59 AC59 AH59 AM59 I61 N61 S61 X61 AC61 AH61 AM61 I63 N63 S63 X63 AC63 AH63 AM63 D66 I66 N66 S66 X66 AC66 AH66 AM66 D68 I68 N68 S68 X68 AC68 AH68 AM68 D71 I71 N71 S71 X71 AC71 AH71 AM71 D73 I73 N73 S73 X73 AC73 AH73 AM73 D75 I75 N75 S75 X75 AC75 AH75 AM75 I77 N77 S77 X77 AC77 AH77 AM77 I79 N79 S79 X79 AC79 AH79 AM79 I81 N81 S81 X81 AC81 AH81 AM81">
      <formula1>1</formula1>
      <formula2>10</formula2>
    </dataValidation>
    <dataValidation type="whole" allowBlank="1" showInputMessage="1" showErrorMessage="1" errorTitle="Production Surplus" error="The production suplus must be between 1 and 5." promptTitle="Production Surplus" prompt="The number of surplus production BRPs carried over to next year." sqref="L20:M20 Q20:R20 V20:W20 AA20:AB20 AF20:AG20 AK20:AL20 AP20:AQ20 L22:M22 Q22:R22 V22:W22 AA22:AB22 AF22:AG22 AK22:AL22 AP22:AQ22 L58:M58 Q58:R58 V58:W58 AA58:AB58 AF58:AG58 AK58:AL58 AP58:AQ58">
      <formula1>1</formula1>
      <formula2>5</formula2>
    </dataValidation>
    <dataValidation type="whole" allowBlank="1" showInputMessage="1" showErrorMessage="1" errorTitle="RP Reassignment" error="The number of RPs reassigned must be a whole number and cannot be more than 2._x000a_" promptTitle="RP Reassignment" prompt="The number of RPs (or DPs) reassigned either to or from this project._x000a_" sqref="D8 I8 N8 S8 X8 AC8 AH8 AM8 D10 I10 N10 S10 X10 AC10 AH10 AM10 AC12 AH12 AM12 D14 I14 N14 S14 X14 AC14 AH14 AM14 D16 I16 N16 S16 X16 AC16 AH16 AM16 D18 I18 N18 S18 X18 AC18 AH18 AM18">
      <formula1>-5</formula1>
      <formula2>2</formula2>
    </dataValidation>
    <dataValidation operator="equal" allowBlank="1" showInputMessage="1" showErrorMessage="1" promptTitle="Adjustments" prompt="-# AR results" sqref="E14 J14 O14 T14 Y14 AD14 AI14 AN14">
      <formula1>0</formula1>
      <formula2>0</formula2>
    </dataValidation>
    <dataValidation type="whole" allowBlank="1" showInputMessage="1" showErrorMessage="1" errorTitle="Adjustments" error="The adjustment must be a valid whole number._x000a_" promptTitle="Adjustments" prompt="-# ADRM" sqref="E10 J10 O10 T10 Y10 AD10 AI10 AN10">
      <formula1>-4</formula1>
      <formula2>1</formula2>
    </dataValidation>
    <dataValidation operator="equal" allowBlank="1" showInputMessage="1" showErrorMessage="1" promptTitle="Adjustments" prompt="-# AD results" sqref="E18 J18 O18 T18 Y18 AD18 AI18 AN18">
      <formula1>0</formula1>
      <formula2>0</formula2>
    </dataValidation>
    <dataValidation operator="equal" allowBlank="1" showInputMessage="1" showErrorMessage="1" promptTitle="Adjustments" prompt="-# SB results" sqref="E16 J16 O16 T16 Y16 AD16 AI16 AN16">
      <formula1>0</formula1>
      <formula2>0</formula2>
    </dataValidation>
    <dataValidation type="whole" allowBlank="1" showInputMessage="1" showErrorMessage="1" errorTitle="Adjustments" error="Any adjustment must be either +1 or -1_x000a_" promptTitle="Adjustments" prompt="Spy Rings (MANUAL)" sqref="E8 J8 O8 T8 Y8 AD8 AI8 AN8 E29 J29 O29 T29 Y29 AD29 AI29 AN29 E52 J52 O52 T52 Y52 AD52 AI52 AN52 E67 J67 O67 T67 Y67 AD67 AI67 AN67 E72 J72 O72 T72 Y72 AD72 AI72 AN72">
      <formula1>-1</formula1>
      <formula2>1</formula2>
    </dataValidation>
    <dataValidation allowBlank="1" showInputMessage="1" showErrorMessage="1" promptTitle="Production Results" prompt="The Magic card selected." sqref="J77:M77 O77:R77 T77:W77 Y77:AB77 AD77:AG77 AI77:AL77 AN77:AQ77">
      <formula1>0</formula1>
      <formula2>0</formula2>
    </dataValidation>
    <dataValidation allowBlank="1" showInputMessage="1" error="_x000a_" promptTitle="Location (Spring)" prompt="The location that the railhead is constructed in._x000a_" sqref="J61:K61 O61:P61 T61:U61 Y61:Z61 AD61:AE61 AI61:AJ61 AN61:AO61">
      <formula1>0</formula1>
      <formula2>0</formula2>
    </dataValidation>
    <dataValidation allowBlank="1" showInputMessage="1" error="_x000a_" promptTitle="Location (Summer)" prompt="The location that the railhead is constructed in._x000a_" sqref="L61:M61 Q61:R61 V61:W61 AA61:AB61 AF61:AG61 AK61:AL61 AP61:AQ61">
      <formula1>0</formula1>
      <formula2>0</formula2>
    </dataValidation>
    <dataValidation allowBlank="1" showInputMessage="1" error="_x000a_" promptTitle="Location (Fall)" prompt="The location that the railhead is constructed in._x000a_" sqref="J62:K62 O62:P62 T62:U62 Y62:Z62 AD62:AE62 AI62:AJ62 AN62:AO62">
      <formula1>0</formula1>
      <formula2>0</formula2>
    </dataValidation>
    <dataValidation allowBlank="1" showInputMessage="1" error="_x000a_" promptTitle="Location (Winter)" prompt="The location that the railhead is constructed in._x000a_" sqref="L62:M62 Q62:R62 V62:W62 AA62:AB62 AF62:AG62 AK62:AL62 AP62:AQ62">
      <formula1>0</formula1>
      <formula2>0</formula2>
    </dataValidation>
    <dataValidation allowBlank="1" showInputMessage="1" error="_x000a_" promptTitle="Shipyard (Spring)" prompt="The shipyard that the shipbuilding increase is assigned to._x000a_" sqref="J46:K46 O46:P46 T46:U46 Y46:Z46 AD46:AE46 AI46:AJ46 AN46:AO46">
      <formula1>0</formula1>
      <formula2>0</formula2>
    </dataValidation>
    <dataValidation allowBlank="1" showInputMessage="1" error="_x000a_" promptTitle="Shipyard (Summer)" prompt="The shipyard that the shipbuilding increase is assigned to._x000a_" sqref="L46:M46 Q46:R46 V46:W46 AA46:AB46 AF46:AG46 AK46:AL46 AP46:AQ46">
      <formula1>0</formula1>
      <formula2>0</formula2>
    </dataValidation>
    <dataValidation allowBlank="1" showInputMessage="1" error="_x000a_" promptTitle="Shipyard (Fall)" prompt="The shipyard that the shipbuilding increase is assigned to._x000a_" sqref="J47:K47 O47:P47 T47:U47 Y47:Z47 AD47:AE47 AI47:AJ47 AN47:AO47">
      <formula1>0</formula1>
      <formula2>0</formula2>
    </dataValidation>
    <dataValidation allowBlank="1" showInputMessage="1" error="_x000a_" promptTitle="Shipyard (Winter)" prompt="The shipyard that the shipbuilding increase is assigned to._x000a_" sqref="L47:M47 Q47:R47 V47:W47 AA47:AB47 AF47:AG47 AK47:AL47 AP47:AQ47">
      <formula1>0</formula1>
      <formula2>0</formula2>
    </dataValidation>
    <dataValidation allowBlank="1" showInputMessage="1" showErrorMessage="1" promptTitle="Starting Research" prompt="Japan starts with one Torpedo result (yielding a +1 modifier)._x000a_" sqref="B34:B35">
      <formula1>0</formula1>
      <formula2>0</formula2>
    </dataValidation>
    <dataValidation allowBlank="1" showInputMessage="1" error="_x000a_" promptTitle="Location (First Build)" prompt="The location that the port is constructed in._x000a_" sqref="V48:W48 AA48:AB48 AF48:AG48 AK48:AL48 AP48:AQ48">
      <formula1>0</formula1>
      <formula2>0</formula2>
    </dataValidation>
    <dataValidation allowBlank="1" showInputMessage="1" error="_x000a_" promptTitle="Location (Second Build)" prompt="The location that the port is constructed in._x000a_" sqref="V49:W49 AA49:AB49 AF49:AG49 AK49:AL49 AP49:AQ49">
      <formula1>0</formula1>
      <formula2>0</formula2>
    </dataValidation>
    <dataValidation type="list" allowBlank="1" showInputMessage="1" showErrorMessage="1" errorTitle="Turn" error="The only valid choices are listed in the drop-down menu._x000a_" promptTitle="Turn" prompt="The turn that the winter preparation was revealed._x000a_" sqref="J63:M64 O63:R64 T63:W64 Y63:AB64 AD63:AG64 AI63:AL64 AN63:AQ64">
      <formula1>TurnList</formula1>
      <formula2>0</formula2>
    </dataValidation>
    <dataValidation type="list" allowBlank="1" showInputMessage="1" showErrorMessage="1" errorTitle="Turn" error="The only valid choices are listed in the drop-down menu._x000a_" promptTitle="Turn" prompt="The turn that the Magic result was revealed._x000a_" sqref="J78 O78 T78 Y78 AD78 AI78 AN78">
      <formula1>TurnList</formula1>
      <formula2>0</formula2>
    </dataValidation>
    <dataValidation type="list" allowBlank="1" showInputMessage="1" showErrorMessage="1" errorTitle="Turn" error="The only valid choices are listed in the drop-down menu._x000a_" promptTitle="Turn" prompt="The turn that the Chinese Occupation Policy was revealed._x000a_" sqref="J79:M80 O79:R80 T79:W80 Y79:AB80 AD79:AG80 AI79:AL80 AN79:AQ80">
      <formula1>TurnList</formula1>
      <formula2>0</formula2>
    </dataValidation>
    <dataValidation type="list" allowBlank="1" showInputMessage="1" showErrorMessage="1" errorTitle="Turn" error="The only valid choices are listed in the drop-down menu._x000a_" promptTitle="Turn" prompt="The turn that the Indian Subersion was revealed._x000a_" sqref="J81:M82 O81:R82 T81:W82 Y81:AB82 AD81:AG82 AI81:AL82 AN81:AQ82">
      <formula1>TurnList</formula1>
      <formula2>0</formula2>
    </dataValidation>
    <dataValidation type="whole" allowBlank="1" showInputMessage="1" showErrorMessage="1" errorTitle="RP Reassignment" error="The number of RPs reassigned must be a whole positive number._x000a_" promptTitle="RP Reassignment" prompt="The number of RPs (or DPs) reassigned either to or from this project._x000a_" sqref="D67 I67 N67 S67 X67 AC67 AH67 AM67 D69 I69 N69 S69 X69 AC69 AH69 AM69">
      <formula1>-5</formula1>
      <formula2>2</formula2>
    </dataValidation>
    <dataValidation type="whole" allowBlank="1" showInputMessage="1" showErrorMessage="1" errorTitle="RP Reassignment" error="The number of RPs reassigned must be a whole number and cannot be more than 2." promptTitle="RP Reassignment" prompt="The number of RPs (or DPs) reassigned either to or from this project._x000a_" sqref="D29 I29 N29 S29 X29 AC29 AH29 AM29 D31 I31 N31 S31 X31 AC31 AH31 AM31 X33 AC33 AH33 AM33 D35 I35 N35 S35 X35 AC35 AH35 AM35 D37 I37 N37 S37 X37 AC37 AH37 AM37 D52 I52 N52 S52 X52 AC52 AH52 AM52 D54 I54 N54 S54 X54 AC54 AH54 AM54 AC56 AH56 AM56 D72 I72 N72 S72 X72 AC72 AH72 AM72 D74 I74 N74 S74 X74 AC74 AH74 AM74 D76 I76 N76 S76 X76 AC76 AH76 AM76">
      <formula1>-5</formula1>
      <formula2>2</formula2>
    </dataValidation>
    <dataValidation type="whole" allowBlank="1" showInputMessage="1" showErrorMessage="1" errorTitle="Allocated RPs" error="The number of RPs allocated must be a whole positive number._x000a_" promptTitle="Allocated RPs" prompt="Tthe number of RPs (or DPs) allocated to this project._x000a_" sqref="S38 X38 AC38 AH38 AM38 X42 AC42 AH42 AM42">
      <formula1>1</formula1>
      <formula2>10</formula2>
    </dataValidation>
    <dataValidation type="list" allowBlank="1" showInputMessage="1" showErrorMessage="1" errorTitle="Turn" error="The only valid choices are listed in the drop-down menu._x000a_" promptTitle="Turn" prompt="The turn that the first airbase was produced._x000a_" sqref="J25:M25 O25:R25 T25:W25 Y25:AB25 AD25:AG25 AI25:AL25 AN25:AQ25">
      <formula1>TurnList</formula1>
      <formula2>0</formula2>
    </dataValidation>
    <dataValidation type="list" allowBlank="1" showInputMessage="1" showErrorMessage="1" errorTitle="Turn" error="The only valid choices are listed in the drop-down menu._x000a_" promptTitle="Turn" prompt="The turn that the second airbase was produced._x000a_" sqref="J26:M26 O26:R26 T26:W26 Y26:AB26 AD26:AG26 AI26:AL26 AN26:AQ26">
      <formula1>TurnList</formula1>
      <formula2>0</formula2>
    </dataValidation>
    <dataValidation type="whole" allowBlank="1" showInputMessage="1" showErrorMessage="1" errorTitle="Adjustments" error="The adjustment must be a valid whole number._x000a_" promptTitle="Adjustments" prompt="-# CTL" sqref="E54 J54 O54 T54 Y54 AD54 AI54 AN54">
      <formula1>-4</formula1>
      <formula2>1</formula2>
    </dataValidation>
    <dataValidation type="list" allowBlank="1" showInputMessage="1" showErrorMessage="1" errorTitle="Turn" error="The only valid choices are listed in the drop-down menu._x000a_" promptTitle="Turn (First Build)" prompt="The turn that the first port is produced._x000a_" sqref="T48:U48 Y48:Z48 AD48:AE48 AI48:AJ48 AN48:AO48">
      <formula1>TurnList</formula1>
      <formula2>0</formula2>
    </dataValidation>
    <dataValidation type="list" allowBlank="1" showInputMessage="1" showErrorMessage="1" errorTitle="Turn" error="The only valid choices are listed in the drop-down menu._x000a_" promptTitle="Turn (Second Build)" prompt="The turn that the second port is produced._x000a_" sqref="T49:U49 Y49:Z49 AD49:AE49 AI49:AJ49 AN49:AO49">
      <formula1>TurnList</formula1>
      <formula2>0</formula2>
    </dataValidation>
    <dataValidation type="whole" allowBlank="1" showInputMessage="1" showErrorMessage="1" errorTitle="Adjustments" error="The adjustment must be a valid whole number._x000a_" promptTitle="Adjustments" prompt="-# NDRM" sqref="E31 J31 O31 T31 Y31 AD31 AI31 AN31">
      <formula1>-4</formula1>
      <formula2>1</formula2>
    </dataValidation>
    <dataValidation operator="equal" allowBlank="1" showInputMessage="1" showErrorMessage="1" promptTitle="Adjustments" prompt="-# ASW results_x000a_+1 each Radar result" sqref="Y33 AD33 AI33 AN33">
      <formula1>0</formula1>
      <formula2>0</formula2>
    </dataValidation>
    <dataValidation operator="equal" allowBlank="1" showInputMessage="1" showErrorMessage="1" promptTitle="Adjustments" prompt="-# post-war Torpedo results" sqref="E35 J35 O35 T35 Y35 AD35 AI35 AN35">
      <formula1>0</formula1>
      <formula2>0</formula2>
    </dataValidation>
    <dataValidation operator="equal" allowBlank="1" showInputMessage="1" showErrorMessage="1" promptTitle="Adjustments" prompt="-# Radar results" sqref="E69 J69 O69 T69 Y69 AD69 AI69 AN69">
      <formula1>0</formula1>
      <formula2>0</formula2>
    </dataValidation>
  </dataValidations>
  <pageMargins left="0.5" right="0.5" top="0.82986111111111105" bottom="0.75" header="0.5" footer="0.5"/>
  <pageSetup firstPageNumber="0" fitToHeight="0" orientation="landscape" horizontalDpi="300" verticalDpi="300"/>
  <headerFooter>
    <oddHeader>&amp;C&amp;"Arial,Bold"&amp;12Global War
Japanese Research Record Sheet</oddHeader>
    <oddFooter>&amp;L&amp;8&amp;F&amp;C&amp;8Page &amp;P of &amp;N&amp;R&amp;8&amp;D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107"/>
  <sheetViews>
    <sheetView showGridLines="0" showRowColHeaders="0" zoomScaleNormal="100" workbookViewId="0">
      <pane xSplit="3" ySplit="3" topLeftCell="D67" activePane="bottomRight" state="frozen"/>
      <selection pane="topRight" activeCell="D1" sqref="D1"/>
      <selection pane="bottomLeft" activeCell="A4" sqref="A4"/>
      <selection pane="bottomRight" activeCell="AC78" sqref="AC78"/>
    </sheetView>
  </sheetViews>
  <sheetFormatPr defaultColWidth="0" defaultRowHeight="12.75" zeroHeight="1" x14ac:dyDescent="0.2"/>
  <cols>
    <col min="1" max="1" width="1.7109375" customWidth="1"/>
    <col min="2" max="2" width="16.7109375" customWidth="1"/>
    <col min="3" max="3" width="15.7109375" customWidth="1"/>
    <col min="4" max="43" width="2.7109375" customWidth="1"/>
    <col min="44" max="45" width="5.7109375" customWidth="1"/>
    <col min="46" max="46" width="1.7109375" customWidth="1"/>
    <col min="47" max="47" width="1.7109375" hidden="1"/>
    <col min="48" max="48" width="5.7109375" style="1" hidden="1"/>
    <col min="49" max="61" width="2.7109375" style="1" hidden="1"/>
    <col min="62" max="93" width="2.7109375" hidden="1"/>
    <col min="94" max="94" width="3.7109375" hidden="1"/>
    <col min="95" max="16384" width="9.140625" hidden="1"/>
  </cols>
  <sheetData>
    <row r="1" spans="2:93" ht="12.75" customHeight="1" x14ac:dyDescent="0.2"/>
    <row r="2" spans="2:93" ht="12.75" customHeight="1" x14ac:dyDescent="0.2">
      <c r="B2" s="2" t="s">
        <v>0</v>
      </c>
      <c r="C2" s="2" t="s">
        <v>1</v>
      </c>
      <c r="D2" s="146">
        <v>1939</v>
      </c>
      <c r="E2" s="146"/>
      <c r="F2" s="146"/>
      <c r="G2" s="146"/>
      <c r="H2" s="146"/>
      <c r="I2" s="146">
        <f>D2+1</f>
        <v>1940</v>
      </c>
      <c r="J2" s="146"/>
      <c r="K2" s="146"/>
      <c r="L2" s="146"/>
      <c r="M2" s="146"/>
      <c r="N2" s="146">
        <f>I2+1</f>
        <v>1941</v>
      </c>
      <c r="O2" s="146"/>
      <c r="P2" s="146"/>
      <c r="Q2" s="146"/>
      <c r="R2" s="146"/>
      <c r="S2" s="146">
        <f>N2+1</f>
        <v>1942</v>
      </c>
      <c r="T2" s="146"/>
      <c r="U2" s="146"/>
      <c r="V2" s="146"/>
      <c r="W2" s="146"/>
      <c r="X2" s="146">
        <f>S2+1</f>
        <v>1943</v>
      </c>
      <c r="Y2" s="146"/>
      <c r="Z2" s="146"/>
      <c r="AA2" s="146"/>
      <c r="AB2" s="146"/>
      <c r="AC2" s="146">
        <f>X2+1</f>
        <v>1944</v>
      </c>
      <c r="AD2" s="146"/>
      <c r="AE2" s="146"/>
      <c r="AF2" s="146"/>
      <c r="AG2" s="146"/>
      <c r="AH2" s="146">
        <f>AC2+1</f>
        <v>1945</v>
      </c>
      <c r="AI2" s="146"/>
      <c r="AJ2" s="146"/>
      <c r="AK2" s="146"/>
      <c r="AL2" s="146"/>
      <c r="AM2" s="146">
        <f>AH2+1</f>
        <v>1946</v>
      </c>
      <c r="AN2" s="146"/>
      <c r="AO2" s="146"/>
      <c r="AP2" s="146"/>
      <c r="AQ2" s="146"/>
      <c r="AR2" s="2" t="s">
        <v>2</v>
      </c>
      <c r="AS2" s="2" t="s">
        <v>3</v>
      </c>
      <c r="AV2" s="1" t="s">
        <v>4</v>
      </c>
      <c r="AW2" s="147">
        <v>1938</v>
      </c>
      <c r="AX2" s="147"/>
      <c r="AY2" s="147"/>
      <c r="AZ2" s="147"/>
      <c r="BA2" s="147"/>
      <c r="BB2" s="147">
        <f>AW2+1</f>
        <v>1939</v>
      </c>
      <c r="BC2" s="147"/>
      <c r="BD2" s="147"/>
      <c r="BE2" s="147"/>
      <c r="BF2" s="147"/>
      <c r="BG2" s="147">
        <f>BB2+1</f>
        <v>1940</v>
      </c>
      <c r="BH2" s="147"/>
      <c r="BI2" s="147"/>
      <c r="BJ2" s="147"/>
      <c r="BK2" s="147"/>
      <c r="BL2" s="147">
        <f>BG2+1</f>
        <v>1941</v>
      </c>
      <c r="BM2" s="147"/>
      <c r="BN2" s="147"/>
      <c r="BO2" s="147"/>
      <c r="BP2" s="147"/>
      <c r="BQ2" s="147">
        <f>BL2+1</f>
        <v>1942</v>
      </c>
      <c r="BR2" s="147"/>
      <c r="BS2" s="147"/>
      <c r="BT2" s="147"/>
      <c r="BU2" s="147"/>
      <c r="BV2" s="147">
        <f>BQ2+1</f>
        <v>1943</v>
      </c>
      <c r="BW2" s="147"/>
      <c r="BX2" s="147"/>
      <c r="BY2" s="147"/>
      <c r="BZ2" s="147"/>
      <c r="CA2" s="147">
        <f>BV2+1</f>
        <v>1944</v>
      </c>
      <c r="CB2" s="147"/>
      <c r="CC2" s="147"/>
      <c r="CD2" s="147"/>
      <c r="CE2" s="147"/>
      <c r="CF2" s="147">
        <f>CA2+1</f>
        <v>1945</v>
      </c>
      <c r="CG2" s="147"/>
      <c r="CH2" s="147"/>
      <c r="CI2" s="147"/>
      <c r="CJ2" s="147"/>
      <c r="CK2" s="147">
        <f>CF2+1</f>
        <v>1946</v>
      </c>
      <c r="CL2" s="147"/>
      <c r="CM2" s="147"/>
      <c r="CN2" s="147"/>
      <c r="CO2" s="147"/>
    </row>
    <row r="3" spans="2:93" ht="12.75" customHeight="1" x14ac:dyDescent="0.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V3" s="1" t="s">
        <v>5</v>
      </c>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row>
    <row r="4" spans="2:93" ht="12.75" customHeight="1" x14ac:dyDescent="0.2">
      <c r="B4" s="3" t="s">
        <v>108</v>
      </c>
      <c r="C4" s="4"/>
      <c r="D4" s="144">
        <v>9</v>
      </c>
      <c r="E4" s="144"/>
      <c r="F4" s="144"/>
      <c r="G4" s="144"/>
      <c r="H4" s="144"/>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5"/>
      <c r="AS4" s="6"/>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row>
    <row r="5" spans="2:93" ht="12.75" customHeight="1" x14ac:dyDescent="0.2">
      <c r="B5" s="8" t="s">
        <v>109</v>
      </c>
      <c r="C5" s="9"/>
      <c r="D5" s="143">
        <f>'WA DPs'!D23</f>
        <v>0</v>
      </c>
      <c r="E5" s="143"/>
      <c r="F5" s="143"/>
      <c r="G5" s="143"/>
      <c r="H5" s="143"/>
      <c r="I5" s="143">
        <f>'WA DPs'!E23</f>
        <v>0</v>
      </c>
      <c r="J5" s="143"/>
      <c r="K5" s="143"/>
      <c r="L5" s="143"/>
      <c r="M5" s="143"/>
      <c r="N5" s="143">
        <f>'WA DPs'!F23</f>
        <v>0</v>
      </c>
      <c r="O5" s="143"/>
      <c r="P5" s="143"/>
      <c r="Q5" s="143"/>
      <c r="R5" s="143"/>
      <c r="S5" s="143">
        <f>'WA DPs'!G23</f>
        <v>0</v>
      </c>
      <c r="T5" s="143"/>
      <c r="U5" s="143"/>
      <c r="V5" s="143"/>
      <c r="W5" s="143"/>
      <c r="X5" s="143">
        <f>'WA DPs'!H23</f>
        <v>0</v>
      </c>
      <c r="Y5" s="143"/>
      <c r="Z5" s="143"/>
      <c r="AA5" s="143"/>
      <c r="AB5" s="143"/>
      <c r="AC5" s="143">
        <f>'WA DPs'!I23</f>
        <v>0</v>
      </c>
      <c r="AD5" s="143"/>
      <c r="AE5" s="143"/>
      <c r="AF5" s="143"/>
      <c r="AG5" s="143"/>
      <c r="AH5" s="143">
        <f>'WA DPs'!J23</f>
        <v>0</v>
      </c>
      <c r="AI5" s="143"/>
      <c r="AJ5" s="143"/>
      <c r="AK5" s="143"/>
      <c r="AL5" s="143"/>
      <c r="AM5" s="143">
        <f>'WA DPs'!K23</f>
        <v>0</v>
      </c>
      <c r="AN5" s="143"/>
      <c r="AO5" s="143"/>
      <c r="AP5" s="143"/>
      <c r="AQ5" s="143"/>
      <c r="AR5" s="10"/>
      <c r="AS5" s="1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row>
    <row r="6" spans="2:93" ht="12.75" customHeight="1" x14ac:dyDescent="0.2">
      <c r="C6" s="13"/>
      <c r="J6" s="13"/>
    </row>
    <row r="7" spans="2:93" ht="12.75" customHeight="1" x14ac:dyDescent="0.2">
      <c r="B7" s="114" t="s">
        <v>11</v>
      </c>
      <c r="C7" s="154"/>
      <c r="D7" s="14"/>
      <c r="E7" s="111" t="str">
        <f>IF(AND(D7+BB7&gt;0,H8&gt;0),VLOOKUP(BB8+BC8+E8+H8,AirResultsInfo,VLOOKUP($B7,AirResultsProjectInfo,2,0)),"")</f>
        <v/>
      </c>
      <c r="F7" s="111"/>
      <c r="G7" s="111"/>
      <c r="H7" s="111"/>
      <c r="I7" s="14"/>
      <c r="J7" s="111" t="str">
        <f>IF(AND(I7+BG7&gt;0,M8&gt;0),VLOOKUP(BG8+BH8+J8+M8,AirResultsInfo,VLOOKUP($B7,AirResultsProjectInfo,2,0)),"")</f>
        <v/>
      </c>
      <c r="K7" s="111"/>
      <c r="L7" s="111"/>
      <c r="M7" s="111"/>
      <c r="N7" s="14"/>
      <c r="O7" s="111" t="str">
        <f>IF(AND(N7+BL7&gt;0,R8&gt;0),VLOOKUP(BL8+BM8+O8+R8,AirResultsInfo,VLOOKUP($B7,AirResultsProjectInfo,2,0)),"")</f>
        <v/>
      </c>
      <c r="P7" s="111"/>
      <c r="Q7" s="111"/>
      <c r="R7" s="111"/>
      <c r="S7" s="14"/>
      <c r="T7" s="111" t="str">
        <f>IF(AND(S7+BQ7&gt;0,W8&gt;0),VLOOKUP(BQ8+BR8+T8+W8,AirResultsInfo,VLOOKUP($B7,AirResultsProjectInfo,2,0)),"")</f>
        <v/>
      </c>
      <c r="U7" s="111"/>
      <c r="V7" s="111"/>
      <c r="W7" s="111"/>
      <c r="X7" s="14"/>
      <c r="Y7" s="111" t="str">
        <f>IF(AND(X7+BV7&gt;0,AB8&gt;0),VLOOKUP(BV8+BW8+Y8+AB8,AirResultsInfo,VLOOKUP($B7,AirResultsProjectInfo,2,0)),"")</f>
        <v/>
      </c>
      <c r="Z7" s="111"/>
      <c r="AA7" s="111"/>
      <c r="AB7" s="111"/>
      <c r="AC7" s="14"/>
      <c r="AD7" s="111" t="str">
        <f>IF(AND(AC7+CA7&gt;0,AG8&gt;0),VLOOKUP(CA8+CB8+AD8+AG8,AirResultsInfo,VLOOKUP($B7,AirResultsProjectInfo,2,0)),"")</f>
        <v/>
      </c>
      <c r="AE7" s="111"/>
      <c r="AF7" s="111"/>
      <c r="AG7" s="111"/>
      <c r="AH7" s="14"/>
      <c r="AI7" s="111" t="str">
        <f>IF(AND(AH7+CF7&gt;0,AL8&gt;0),VLOOKUP(CF8+CG8+AI8+AL8,AirResultsInfo,VLOOKUP($B7,AirResultsProjectInfo,2,0)),"")</f>
        <v/>
      </c>
      <c r="AJ7" s="111"/>
      <c r="AK7" s="111"/>
      <c r="AL7" s="111"/>
      <c r="AM7" s="14"/>
      <c r="AN7" s="111" t="str">
        <f>IF(AND(AM7+CK7&gt;0,AQ8&gt;0),VLOOKUP(CK8+CL8+AN8+AQ8,AirResultsInfo,VLOOKUP($B7,AirResultsProjectInfo,2,0)),"")</f>
        <v/>
      </c>
      <c r="AO7" s="111"/>
      <c r="AP7" s="111"/>
      <c r="AQ7" s="111"/>
      <c r="AR7" s="94" t="s">
        <v>12</v>
      </c>
      <c r="AS7" s="112"/>
      <c r="AT7" t="s">
        <v>13</v>
      </c>
      <c r="BB7" s="15">
        <f>IF(AX7&lt;0,AW8,0)</f>
        <v>0</v>
      </c>
      <c r="BC7" s="16">
        <f>IF(F8&lt;&gt;"",VLOOKUP(F8,TurnInfo,2,0),-1)</f>
        <v>-1</v>
      </c>
      <c r="BD7" s="16">
        <f>IF(AND(UPPER(LEFT(E7,1))="B",F8&lt;&gt;""),VLOOKUP(F8,TurnInfo,2,0),-1)</f>
        <v>-1</v>
      </c>
      <c r="BE7" s="16">
        <f>IF(ISERR(FIND("[",E7)),-1,FIND("[",E7))</f>
        <v>-1</v>
      </c>
      <c r="BF7" s="17">
        <f>IF(E7&lt;&gt;"",IF(AND(LEFT(E7,2)&lt;&gt;"--",LEFT(E7,1)&lt;&gt;"["),IF(LEFT(E7,2)="-2",2,1),0),0)</f>
        <v>0</v>
      </c>
      <c r="BG7" s="15">
        <f>IF(BC7&lt;0,BB7+D7+D8,0)</f>
        <v>0</v>
      </c>
      <c r="BH7" s="16">
        <f>IF(K8&lt;&gt;"",VLOOKUP(K8,TurnInfo,2,0),-1)</f>
        <v>-1</v>
      </c>
      <c r="BI7" s="16">
        <f>IF(AND(UPPER(LEFT(J7,1))="B",K8&lt;&gt;""),VLOOKUP(K8,TurnInfo,2,0),-1)</f>
        <v>-1</v>
      </c>
      <c r="BJ7" s="16">
        <f>IF(ISERR(FIND("[",J7)),-1,FIND("[",J7))</f>
        <v>-1</v>
      </c>
      <c r="BK7" s="17">
        <f>IF(J7&lt;&gt;"",IF(AND(LEFT(J7,2)&lt;&gt;"--",LEFT(J7,1)&lt;&gt;"["),IF(LEFT(J7,2)="-2",2,1),0),0)</f>
        <v>0</v>
      </c>
      <c r="BL7" s="15">
        <f>IF(BH7&lt;0,BG7+I7+I8,0)</f>
        <v>0</v>
      </c>
      <c r="BM7" s="16">
        <f>IF(P8&lt;&gt;"",VLOOKUP(P8,TurnInfo,2,0),-1)</f>
        <v>-1</v>
      </c>
      <c r="BN7" s="16">
        <f>IF(AND(UPPER(LEFT(O7,1))="B",P8&lt;&gt;""),VLOOKUP(P8,TurnInfo,2,0),-1)</f>
        <v>-1</v>
      </c>
      <c r="BO7" s="16">
        <f>IF(ISERR(FIND("[",O7)),-1,FIND("[",O7))</f>
        <v>-1</v>
      </c>
      <c r="BP7" s="17">
        <f>IF(O7&lt;&gt;"",IF(AND(LEFT(O7,2)&lt;&gt;"--",LEFT(O7,1)&lt;&gt;"["),IF(LEFT(O7,2)="-2",2,1),0),0)</f>
        <v>0</v>
      </c>
      <c r="BQ7" s="15">
        <f>IF(BM7&lt;0,BL7+N7+N8,0)</f>
        <v>0</v>
      </c>
      <c r="BR7" s="16">
        <f>IF(U8&lt;&gt;"",VLOOKUP(U8,TurnInfo,2,0),-1)</f>
        <v>-1</v>
      </c>
      <c r="BS7" s="16">
        <f>IF(AND(UPPER(LEFT(T7,1))="B",U8&lt;&gt;""),VLOOKUP(U8,TurnInfo,2,0),-1)</f>
        <v>-1</v>
      </c>
      <c r="BT7" s="16">
        <f>IF(ISERR(FIND("[",T7)),-1,FIND("[",T7))</f>
        <v>-1</v>
      </c>
      <c r="BU7" s="17">
        <f>IF(T7&lt;&gt;"",IF(AND(LEFT(T7,2)&lt;&gt;"--",LEFT(T7,1)&lt;&gt;"["),IF(LEFT(T7,2)="-2",2,1),0),0)</f>
        <v>0</v>
      </c>
      <c r="BV7" s="15">
        <f>IF(BR7&lt;0,BQ7+S7+S8,0)</f>
        <v>0</v>
      </c>
      <c r="BW7" s="16">
        <f>IF(Z8&lt;&gt;"",VLOOKUP(Z8,TurnInfo,2,0),-1)</f>
        <v>-1</v>
      </c>
      <c r="BX7" s="16">
        <f>IF(AND(UPPER(LEFT(Y7,1))="B",Z8&lt;&gt;""),VLOOKUP(Z8,TurnInfo,2,0),-1)</f>
        <v>-1</v>
      </c>
      <c r="BY7" s="16">
        <f>IF(ISERR(FIND("[",Y7)),-1,FIND("[",Y7))</f>
        <v>-1</v>
      </c>
      <c r="BZ7" s="17">
        <f>IF(Y7&lt;&gt;"",IF(AND(LEFT(Y7,2)&lt;&gt;"--",LEFT(Y7,1)&lt;&gt;"["),IF(LEFT(Y7,2)="-2",2,1),0),0)</f>
        <v>0</v>
      </c>
      <c r="CA7" s="15">
        <f>IF(BW7&lt;0,BV7+X7+X8,0)</f>
        <v>0</v>
      </c>
      <c r="CB7" s="16">
        <f>IF(AE8&lt;&gt;"",VLOOKUP(AE8,TurnInfo,2,0),-1)</f>
        <v>-1</v>
      </c>
      <c r="CC7" s="16">
        <f>IF(AND(UPPER(LEFT(AD7,1))="B",AE8&lt;&gt;""),VLOOKUP(AE8,TurnInfo,2,0),-1)</f>
        <v>-1</v>
      </c>
      <c r="CD7" s="16">
        <f>IF(ISERR(FIND("[",AD7)),-1,FIND("[",AD7))</f>
        <v>-1</v>
      </c>
      <c r="CE7" s="17">
        <f>IF(AD7&lt;&gt;"",IF(AND(LEFT(AD7,2)&lt;&gt;"--",LEFT(AD7,1)&lt;&gt;"["),IF(LEFT(AD7,2)="-2",2,1),0),0)</f>
        <v>0</v>
      </c>
      <c r="CF7" s="15">
        <f>IF(CB7&lt;0,CA7+AC7+AC8,0)</f>
        <v>0</v>
      </c>
      <c r="CG7" s="16">
        <f>IF(AJ8&lt;&gt;"",VLOOKUP(AJ8,TurnInfo,2,0),-1)</f>
        <v>-1</v>
      </c>
      <c r="CH7" s="16">
        <f>IF(AND(UPPER(LEFT(AI7,1))="B",AJ8&lt;&gt;""),VLOOKUP(AJ8,TurnInfo,2,0),-1)</f>
        <v>-1</v>
      </c>
      <c r="CI7" s="16">
        <f>IF(ISERR(FIND("[",AI7)),-1,FIND("[",AI7))</f>
        <v>-1</v>
      </c>
      <c r="CJ7" s="17">
        <f>IF(AI7&lt;&gt;"",IF(AND(LEFT(AI7,2)&lt;&gt;"--",LEFT(AI7,1)&lt;&gt;"["),IF(LEFT(AI7,2)="-2",2,1),0),0)</f>
        <v>0</v>
      </c>
      <c r="CK7" s="15">
        <f>IF(CG7&lt;0,CF7+AH7+AH8,0)</f>
        <v>0</v>
      </c>
      <c r="CL7" s="16">
        <f>IF(AO8&lt;&gt;"",VLOOKUP(AO8,TurnInfo,2,0),-1)</f>
        <v>-1</v>
      </c>
      <c r="CM7" s="16">
        <f>IF(AND(UPPER(LEFT(AN7,1))="B",AO8&lt;&gt;""),VLOOKUP(AO8,TurnInfo,2,0),-1)</f>
        <v>-1</v>
      </c>
      <c r="CN7" s="16">
        <f>IF(ISERR(FIND("[",AN7)),-1,FIND("[",AN7))</f>
        <v>-1</v>
      </c>
      <c r="CO7" s="17">
        <f>IF(AN7&lt;&gt;"",IF(AND(LEFT(AN7,2)&lt;&gt;"--",LEFT(AN7,1)&lt;&gt;"["),IF(LEFT(AN7,2)="-2",2,1),0),0)</f>
        <v>0</v>
      </c>
    </row>
    <row r="8" spans="2:93" ht="12.75" customHeight="1" x14ac:dyDescent="0.2">
      <c r="B8" s="114"/>
      <c r="C8" s="154"/>
      <c r="D8" s="23"/>
      <c r="E8" s="20"/>
      <c r="F8" s="102"/>
      <c r="G8" s="102"/>
      <c r="H8" s="25"/>
      <c r="I8" s="23"/>
      <c r="J8" s="20"/>
      <c r="K8" s="102"/>
      <c r="L8" s="102"/>
      <c r="M8" s="25"/>
      <c r="N8" s="23"/>
      <c r="O8" s="20"/>
      <c r="P8" s="102"/>
      <c r="Q8" s="102"/>
      <c r="R8" s="25"/>
      <c r="S8" s="23"/>
      <c r="T8" s="20"/>
      <c r="U8" s="102"/>
      <c r="V8" s="102"/>
      <c r="W8" s="25"/>
      <c r="X8" s="23"/>
      <c r="Y8" s="20"/>
      <c r="Z8" s="102"/>
      <c r="AA8" s="102"/>
      <c r="AB8" s="25"/>
      <c r="AC8" s="23"/>
      <c r="AD8" s="20"/>
      <c r="AE8" s="102"/>
      <c r="AF8" s="102"/>
      <c r="AG8" s="25"/>
      <c r="AH8" s="23"/>
      <c r="AI8" s="20"/>
      <c r="AJ8" s="102"/>
      <c r="AK8" s="102"/>
      <c r="AL8" s="25"/>
      <c r="AM8" s="23"/>
      <c r="AN8" s="20"/>
      <c r="AO8" s="102"/>
      <c r="AP8" s="102"/>
      <c r="AQ8" s="25"/>
      <c r="AR8" s="94"/>
      <c r="AS8" s="112"/>
      <c r="BB8" s="15">
        <f>D7+D8+BB7+AZ8</f>
        <v>0</v>
      </c>
      <c r="BC8" s="16"/>
      <c r="BD8" s="16">
        <f>IF(AY7&gt;0,1,0)+AY8</f>
        <v>0</v>
      </c>
      <c r="BE8" s="16">
        <f>IF(BC7&gt;0,IF(BE7&gt;0,VALUE(MID(E7,BE7+1,FIND("]",E7)-BE7-1)),0),AZ8)</f>
        <v>0</v>
      </c>
      <c r="BF8" s="17">
        <f>BA8+IF(D7&gt;0,1,0)</f>
        <v>0</v>
      </c>
      <c r="BG8" s="15">
        <f>I7+I8+BG7+BE8</f>
        <v>0</v>
      </c>
      <c r="BH8" s="16"/>
      <c r="BI8" s="16">
        <f>IF(BD7&gt;0,1,0)+BD8</f>
        <v>0</v>
      </c>
      <c r="BJ8" s="16">
        <f>IF(BH7&gt;0,IF(BJ7&gt;0,VALUE(MID(J7,BJ7+1,FIND("]",J7)-BJ7-1)),0),BE8)</f>
        <v>0</v>
      </c>
      <c r="BK8" s="17">
        <f>BF8+IF(I7&gt;0,1,0)</f>
        <v>0</v>
      </c>
      <c r="BL8" s="15">
        <f>N7+N8+BL7+BJ8</f>
        <v>0</v>
      </c>
      <c r="BM8" s="16"/>
      <c r="BN8" s="16">
        <f>IF(BI7&gt;0,1,0)+BI8</f>
        <v>0</v>
      </c>
      <c r="BO8" s="16">
        <f>IF(BM7&gt;0,IF(BO7&gt;0,VALUE(MID(O7,BO7+1,FIND("]",O7)-BO7-1)),0),BJ8)</f>
        <v>0</v>
      </c>
      <c r="BP8" s="17">
        <f>BK8+IF(N7&gt;0,1,0)</f>
        <v>0</v>
      </c>
      <c r="BQ8" s="15">
        <f>S7+S8+BQ7+BO8</f>
        <v>0</v>
      </c>
      <c r="BR8" s="16"/>
      <c r="BS8" s="16">
        <f>IF(BN7&gt;0,1,0)+BN8</f>
        <v>0</v>
      </c>
      <c r="BT8" s="16">
        <f>IF(BR7&gt;0,IF(BT7&gt;0,VALUE(MID(T7,BT7+1,FIND("]",T7)-BT7-1)),0),BO8)</f>
        <v>0</v>
      </c>
      <c r="BU8" s="17">
        <f>BP8+IF(S7&gt;0,1,0)</f>
        <v>0</v>
      </c>
      <c r="BV8" s="15">
        <f>X7+X8+BV7+BT8</f>
        <v>0</v>
      </c>
      <c r="BW8" s="16"/>
      <c r="BX8" s="16">
        <f>IF(BS7&gt;0,1,0)+BS8</f>
        <v>0</v>
      </c>
      <c r="BY8" s="16">
        <f>IF(BW7&gt;0,IF(BY7&gt;0,VALUE(MID(Y7,BY7+1,FIND("]",Y7)-BY7-1)),0),BT8)</f>
        <v>0</v>
      </c>
      <c r="BZ8" s="17">
        <f>BU8+IF(X7&gt;0,1,0)</f>
        <v>0</v>
      </c>
      <c r="CA8" s="15">
        <f>AC7+AC8+CA7+BY8</f>
        <v>0</v>
      </c>
      <c r="CB8" s="16"/>
      <c r="CC8" s="16">
        <f>IF(BX7&gt;0,1,0)+BX8</f>
        <v>0</v>
      </c>
      <c r="CD8" s="16">
        <f>IF(CB7&gt;0,IF(CD7&gt;0,VALUE(MID(AD7,CD7+1,FIND("]",AD7)-CD7-1)),0),BY8)</f>
        <v>0</v>
      </c>
      <c r="CE8" s="17">
        <f>BZ8+IF(AC7&gt;0,1,0)</f>
        <v>0</v>
      </c>
      <c r="CF8" s="15">
        <f>AH7+AH8+CF7+CD8</f>
        <v>0</v>
      </c>
      <c r="CG8" s="16"/>
      <c r="CH8" s="16">
        <f>IF(CC7&gt;0,1,0)+CC8</f>
        <v>0</v>
      </c>
      <c r="CI8" s="16">
        <f>IF(CG7&gt;0,IF(CI7&gt;0,VALUE(MID(AI7,CI7+1,FIND("]",AI7)-CI7-1)),0),CD8)</f>
        <v>0</v>
      </c>
      <c r="CJ8" s="17">
        <f>CE8+IF(AH7&gt;0,1,0)</f>
        <v>0</v>
      </c>
      <c r="CK8" s="15">
        <f>AM7+AM8+CK7+CI8</f>
        <v>0</v>
      </c>
      <c r="CL8" s="16"/>
      <c r="CM8" s="16">
        <f>IF(CH7&gt;0,1,0)+CH8</f>
        <v>0</v>
      </c>
      <c r="CN8" s="16">
        <f>IF(CL7&gt;0,IF(CN7&gt;0,VALUE(MID(AN7,CN7+1,FIND("]",AN7)-CN7-1)),0),CI8)</f>
        <v>0</v>
      </c>
      <c r="CO8" s="17">
        <f>CJ8+IF(AM7&gt;0,1,0)</f>
        <v>0</v>
      </c>
    </row>
    <row r="9" spans="2:93" ht="12.75" customHeight="1" x14ac:dyDescent="0.2">
      <c r="B9" s="142" t="s">
        <v>24</v>
      </c>
      <c r="C9" s="108"/>
      <c r="D9" s="22"/>
      <c r="E9" s="99" t="str">
        <f>IF(AND(D9+BB9&gt;0,H10&gt;0),INDEX(AirResultsInfo,BB10+BC10+E10+H10,VLOOKUP($B9,AirResultsProjectInfo,2,0)),"")</f>
        <v/>
      </c>
      <c r="F9" s="99"/>
      <c r="G9" s="99"/>
      <c r="H9" s="99"/>
      <c r="I9" s="22"/>
      <c r="J9" s="99" t="str">
        <f>IF(AND(I9+BG9&gt;0,M10&gt;0),INDEX(AirResultsInfo,BG10+BH10+J10+M10,VLOOKUP($B9,AirResultsProjectInfo,2,0)),"")</f>
        <v/>
      </c>
      <c r="K9" s="99"/>
      <c r="L9" s="99"/>
      <c r="M9" s="99"/>
      <c r="N9" s="22"/>
      <c r="O9" s="99" t="str">
        <f>IF(AND(N9+BL9&gt;0,R10&gt;0),INDEX(AirResultsInfo,BL10+BM10+O10+R10,VLOOKUP($B9,AirResultsProjectInfo,2,0)),"")</f>
        <v/>
      </c>
      <c r="P9" s="99"/>
      <c r="Q9" s="99"/>
      <c r="R9" s="99"/>
      <c r="S9" s="22"/>
      <c r="T9" s="99" t="str">
        <f>IF(AND(S9+BQ9&gt;0,W10&gt;0),INDEX(AirResultsInfo,BQ10+BR10+T10+W10,VLOOKUP($B9,AirResultsProjectInfo,2,0)),"")</f>
        <v/>
      </c>
      <c r="U9" s="99"/>
      <c r="V9" s="99"/>
      <c r="W9" s="99"/>
      <c r="X9" s="22"/>
      <c r="Y9" s="99" t="str">
        <f>IF(AND(X9+BV9&gt;0,AB10&gt;0),INDEX(AirResultsInfo,BV10+BW10+Y10+AB10,VLOOKUP($B9,AirResultsProjectInfo,2,0)),"")</f>
        <v/>
      </c>
      <c r="Z9" s="99"/>
      <c r="AA9" s="99"/>
      <c r="AB9" s="99"/>
      <c r="AC9" s="22"/>
      <c r="AD9" s="99" t="str">
        <f>IF(AND(AC9+CA9&gt;0,AG10&gt;0),INDEX(AirResultsInfo,CA10+CB10+AD10+AG10,VLOOKUP($B9,AirResultsProjectInfo,2,0)),"")</f>
        <v/>
      </c>
      <c r="AE9" s="99"/>
      <c r="AF9" s="99"/>
      <c r="AG9" s="99"/>
      <c r="AH9" s="22"/>
      <c r="AI9" s="99" t="str">
        <f>IF(AND(AH9+CF9&gt;0,AL10&gt;0),INDEX(AirResultsInfo,CF10+CG10+AI10+AL10,VLOOKUP($B9,AirResultsProjectInfo,2,0)),"")</f>
        <v/>
      </c>
      <c r="AJ9" s="99"/>
      <c r="AK9" s="99"/>
      <c r="AL9" s="99"/>
      <c r="AM9" s="22"/>
      <c r="AN9" s="99" t="str">
        <f>IF(AND(AM9+CK9&gt;0,AQ10&gt;0),INDEX(AirResultsInfo,CK10+CL10+AN10+AQ10,VLOOKUP($B9,AirResultsProjectInfo,2,0)),"")</f>
        <v/>
      </c>
      <c r="AO9" s="99"/>
      <c r="AP9" s="99"/>
      <c r="AQ9" s="99"/>
      <c r="AR9" s="105" t="s">
        <v>25</v>
      </c>
      <c r="AS9" s="106"/>
      <c r="AV9" s="1">
        <v>1</v>
      </c>
      <c r="BB9" s="15">
        <f>IF(AX9&lt;0,AW10,0)</f>
        <v>0</v>
      </c>
      <c r="BC9" s="16">
        <f>IF(F10&lt;&gt;"",VLOOKUP(F10,TurnInfo,2,0),-1)</f>
        <v>-1</v>
      </c>
      <c r="BD9" s="16">
        <f>IF($AV9&gt;=1,-1*AY10+IF($AV9&gt;=2,AY$73+IF(AND(BC$72&gt;0,BC$72&lt;BC9),BD$73-AY$73,0),0),0)</f>
        <v>-2</v>
      </c>
      <c r="BE9" s="16">
        <f>IF(ISERR(FIND("[",E9)),-1,FIND("[",E9))</f>
        <v>-1</v>
      </c>
      <c r="BF9" s="17">
        <f>IF(E9&lt;&gt;"",IF(AND(LEFT(E9,2)&lt;&gt;"--",LEFT(E9,1)&lt;&gt;"["),IF(LEFT(E9,2)="-2",2,1),0),0)</f>
        <v>0</v>
      </c>
      <c r="BG9" s="15">
        <f>IF(BC9&lt;0,BB9+D9+D10,0)</f>
        <v>0</v>
      </c>
      <c r="BH9" s="16">
        <f>IF(K10&lt;&gt;"",VLOOKUP(K10,TurnInfo,2,0),-1)</f>
        <v>-1</v>
      </c>
      <c r="BI9" s="16">
        <f>IF($AV9&gt;=1,-1*BD10+IF($AV9&gt;=2,BD$73+IF(AND(BH$72&gt;0,BH$72&lt;BH9),BI$73-BD$73,0),0),0)</f>
        <v>-2</v>
      </c>
      <c r="BJ9" s="16">
        <f>IF(ISERR(FIND("[",J9)),-1,FIND("[",J9))</f>
        <v>-1</v>
      </c>
      <c r="BK9" s="17">
        <f>IF(J9&lt;&gt;"",IF(AND(LEFT(J9,2)&lt;&gt;"--",LEFT(J9,1)&lt;&gt;"["),IF(LEFT(J9,2)="-2",2,1),0),0)</f>
        <v>0</v>
      </c>
      <c r="BL9" s="15">
        <f>IF(BH9&lt;0,BG9+I9+I10,0)</f>
        <v>0</v>
      </c>
      <c r="BM9" s="16">
        <f>IF(P10&lt;&gt;"",VLOOKUP(P10,TurnInfo,2,0),-1)</f>
        <v>-1</v>
      </c>
      <c r="BN9" s="16">
        <f>IF($AV9&gt;=1,-1*BI10+IF($AV9&gt;=2,BI$73+IF(AND(BM$72&gt;0,BM$72&lt;BM9),BN$73-BI$73,0),0),0)</f>
        <v>-2</v>
      </c>
      <c r="BO9" s="16">
        <f>IF(ISERR(FIND("[",O9)),-1,FIND("[",O9))</f>
        <v>-1</v>
      </c>
      <c r="BP9" s="17">
        <f>IF(O9&lt;&gt;"",IF(AND(LEFT(O9,2)&lt;&gt;"--",LEFT(O9,1)&lt;&gt;"["),IF(LEFT(O9,2)="-2",2,1),0),0)</f>
        <v>0</v>
      </c>
      <c r="BQ9" s="15">
        <f>IF(BM9&lt;0,BL9+N9+N10,0)</f>
        <v>0</v>
      </c>
      <c r="BR9" s="16">
        <f>IF(U10&lt;&gt;"",VLOOKUP(U10,TurnInfo,2,0),-1)</f>
        <v>-1</v>
      </c>
      <c r="BS9" s="16">
        <f>IF($AV9&gt;=1,-1*BN10+IF($AV9&gt;=2,BN$73+IF(AND(BR$72&gt;0,BR$72&lt;BR9),BS$73-BN$73,0),0),0)</f>
        <v>-2</v>
      </c>
      <c r="BT9" s="16">
        <f>IF(ISERR(FIND("[",T9)),-1,FIND("[",T9))</f>
        <v>-1</v>
      </c>
      <c r="BU9" s="17">
        <f>IF(T9&lt;&gt;"",IF(AND(LEFT(T9,2)&lt;&gt;"--",LEFT(T9,1)&lt;&gt;"["),IF(LEFT(T9,2)="-2",2,1),0),0)</f>
        <v>0</v>
      </c>
      <c r="BV9" s="15">
        <f>IF(BR9&lt;0,BQ9+S9+S10,0)</f>
        <v>0</v>
      </c>
      <c r="BW9" s="16">
        <f>IF(Z10&lt;&gt;"",VLOOKUP(Z10,TurnInfo,2,0),-1)</f>
        <v>-1</v>
      </c>
      <c r="BX9" s="16">
        <f>IF($AV9&gt;=1,-1*BS10+IF($AV9&gt;=2,BS$73+IF(AND(BW$72&gt;0,BW$72&lt;BW9),BX$73-BS$73,0),0),0)</f>
        <v>-2</v>
      </c>
      <c r="BY9" s="16">
        <f>IF(ISERR(FIND("[",Y9)),-1,FIND("[",Y9))</f>
        <v>-1</v>
      </c>
      <c r="BZ9" s="17">
        <f>IF(Y9&lt;&gt;"",IF(AND(LEFT(Y9,2)&lt;&gt;"--",LEFT(Y9,1)&lt;&gt;"["),IF(LEFT(Y9,2)="-2",2,1),0),0)</f>
        <v>0</v>
      </c>
      <c r="CA9" s="15">
        <f>IF(BW9&lt;0,BV9+X9+X10,0)</f>
        <v>0</v>
      </c>
      <c r="CB9" s="16">
        <f>IF(AE10&lt;&gt;"",VLOOKUP(AE10,TurnInfo,2,0),-1)</f>
        <v>-1</v>
      </c>
      <c r="CC9" s="16">
        <f>IF($AV9&gt;=1,-1*BX10+IF($AV9&gt;=2,BX$73+IF(AND(CB$72&gt;0,CB$72&lt;CB9),CC$73-BX$73,0),0),0)</f>
        <v>-2</v>
      </c>
      <c r="CD9" s="16">
        <f>IF(ISERR(FIND("[",AD9)),-1,FIND("[",AD9))</f>
        <v>-1</v>
      </c>
      <c r="CE9" s="17">
        <f>IF(AD9&lt;&gt;"",IF(AND(LEFT(AD9,2)&lt;&gt;"--",LEFT(AD9,1)&lt;&gt;"["),IF(LEFT(AD9,2)="-2",2,1),0),0)</f>
        <v>0</v>
      </c>
      <c r="CF9" s="15">
        <f>IF(CB9&lt;0,CA9+AC9+AC10,0)</f>
        <v>0</v>
      </c>
      <c r="CG9" s="16">
        <f>IF(AJ10&lt;&gt;"",VLOOKUP(AJ10,TurnInfo,2,0),-1)</f>
        <v>-1</v>
      </c>
      <c r="CH9" s="16">
        <f>IF($AV9&gt;=1,-1*CC10+IF($AV9&gt;=2,CC$73+IF(AND(CG$72&gt;0,CG$72&lt;CG9),CH$73-CC$73,0),0),0)</f>
        <v>-2</v>
      </c>
      <c r="CI9" s="16">
        <f>IF(ISERR(FIND("[",AI9)),-1,FIND("[",AI9))</f>
        <v>-1</v>
      </c>
      <c r="CJ9" s="17">
        <f>IF(AI9&lt;&gt;"",IF(AND(LEFT(AI9,2)&lt;&gt;"--",LEFT(AI9,1)&lt;&gt;"["),IF(LEFT(AI9,2)="-2",2,1),0),0)</f>
        <v>0</v>
      </c>
      <c r="CK9" s="15">
        <f>IF(CG9&lt;0,CF9+AH9+AH10,0)</f>
        <v>0</v>
      </c>
      <c r="CL9" s="16">
        <f>IF(AO10&lt;&gt;"",VLOOKUP(AO10,TurnInfo,2,0),-1)</f>
        <v>-1</v>
      </c>
      <c r="CM9" s="16">
        <f>IF($AV9&gt;=1,-1*CH10+IF($AV9&gt;=2,CH$73+IF(AND(CL$72&gt;0,CL$72&lt;CL9),CM$73-CH$73,0),0),0)</f>
        <v>-2</v>
      </c>
      <c r="CN9" s="16">
        <f>IF(ISERR(FIND("[",AN9)),-1,FIND("[",AN9))</f>
        <v>-1</v>
      </c>
      <c r="CO9" s="17">
        <f>IF(AN9&lt;&gt;"",IF(AND(LEFT(AN9,2)&lt;&gt;"--",LEFT(AN9,1)&lt;&gt;"["),IF(LEFT(AN9,2)="-2",2,1),0),0)</f>
        <v>0</v>
      </c>
    </row>
    <row r="10" spans="2:93" ht="12.75" customHeight="1" x14ac:dyDescent="0.2">
      <c r="B10" s="142"/>
      <c r="C10" s="108"/>
      <c r="D10" s="19"/>
      <c r="E10" s="33">
        <f>IF(D9+BB9&gt;0,BD9,0)</f>
        <v>0</v>
      </c>
      <c r="F10" s="113"/>
      <c r="G10" s="113"/>
      <c r="H10" s="21"/>
      <c r="I10" s="19"/>
      <c r="J10" s="33">
        <f>IF(I9+BG9&gt;0,BI9,0)</f>
        <v>0</v>
      </c>
      <c r="K10" s="113"/>
      <c r="L10" s="113"/>
      <c r="M10" s="21"/>
      <c r="N10" s="19"/>
      <c r="O10" s="33">
        <f>IF(N9+BL9&gt;0,BN9,0)</f>
        <v>0</v>
      </c>
      <c r="P10" s="113"/>
      <c r="Q10" s="113"/>
      <c r="R10" s="21"/>
      <c r="S10" s="19"/>
      <c r="T10" s="33">
        <f>IF(S9+BQ9&gt;0,BS9,0)</f>
        <v>0</v>
      </c>
      <c r="U10" s="113"/>
      <c r="V10" s="113"/>
      <c r="W10" s="21"/>
      <c r="X10" s="19"/>
      <c r="Y10" s="33">
        <f>IF(X9+BV9&gt;0,BX9,0)</f>
        <v>0</v>
      </c>
      <c r="Z10" s="113"/>
      <c r="AA10" s="113"/>
      <c r="AB10" s="21"/>
      <c r="AC10" s="19"/>
      <c r="AD10" s="33">
        <f>IF(AC9+CA9&gt;0,CC9,0)</f>
        <v>0</v>
      </c>
      <c r="AE10" s="113"/>
      <c r="AF10" s="113"/>
      <c r="AG10" s="21"/>
      <c r="AH10" s="19"/>
      <c r="AI10" s="33">
        <f>IF(AH9+CF9&gt;0,CH9,0)</f>
        <v>0</v>
      </c>
      <c r="AJ10" s="113"/>
      <c r="AK10" s="113"/>
      <c r="AL10" s="21"/>
      <c r="AM10" s="19"/>
      <c r="AN10" s="33">
        <f>IF(AM9+CK9&gt;0,CM9,0)</f>
        <v>0</v>
      </c>
      <c r="AO10" s="113"/>
      <c r="AP10" s="113"/>
      <c r="AQ10" s="21"/>
      <c r="AR10" s="105"/>
      <c r="AS10" s="106"/>
      <c r="AY10" s="1">
        <v>2</v>
      </c>
      <c r="BB10" s="15">
        <f>D9+D10+BB9+AZ10</f>
        <v>0</v>
      </c>
      <c r="BC10" s="16">
        <f>IF(AND(BD$7&gt;0,BD$7&lt;BC9),1,0)+BD$8</f>
        <v>0</v>
      </c>
      <c r="BD10" s="16">
        <f>AY10+BF9</f>
        <v>2</v>
      </c>
      <c r="BE10" s="16">
        <f>IF(BC9&gt;0,IF(BE9&gt;0,VALUE(MID(E9,BE9+1,FIND("]",E9)-BE9-1)),0),AZ10)</f>
        <v>0</v>
      </c>
      <c r="BF10" s="17">
        <f>BA10+IF(D9&gt;0,1,0)</f>
        <v>0</v>
      </c>
      <c r="BG10" s="15">
        <f>I9+I10+BG9+BE10</f>
        <v>0</v>
      </c>
      <c r="BH10" s="16">
        <f>IF(AND(BI$7&gt;0,BI$7&lt;BH9),1,0)+BI$8</f>
        <v>0</v>
      </c>
      <c r="BI10" s="16">
        <f>BD10+BK9</f>
        <v>2</v>
      </c>
      <c r="BJ10" s="16">
        <f>IF(BH9&gt;0,IF(BJ9&gt;0,VALUE(MID(J9,BJ9+1,FIND("]",J9)-BJ9-1)),0),BE10)</f>
        <v>0</v>
      </c>
      <c r="BK10" s="17">
        <f>BF10+IF(I9&gt;0,1,0)</f>
        <v>0</v>
      </c>
      <c r="BL10" s="15">
        <f>N9+N10+BL9+BJ10</f>
        <v>0</v>
      </c>
      <c r="BM10" s="16">
        <f>IF(AND(BN$7&gt;0,BN$7&lt;BM9),1,0)+BN$8</f>
        <v>0</v>
      </c>
      <c r="BN10" s="16">
        <f>BI10+BP9</f>
        <v>2</v>
      </c>
      <c r="BO10" s="16">
        <f>IF(BM9&gt;0,IF(BO9&gt;0,VALUE(MID(O9,BO9+1,FIND("]",O9)-BO9-1)),0),BJ10)</f>
        <v>0</v>
      </c>
      <c r="BP10" s="17">
        <f>BK10+IF(N9&gt;0,1,0)</f>
        <v>0</v>
      </c>
      <c r="BQ10" s="15">
        <f>S9+S10+BQ9+BO10</f>
        <v>0</v>
      </c>
      <c r="BR10" s="16">
        <f>IF(AND(BS$7&gt;0,BS$7&lt;BR9),1,0)+BS$8</f>
        <v>0</v>
      </c>
      <c r="BS10" s="16">
        <f>BN10+BU9</f>
        <v>2</v>
      </c>
      <c r="BT10" s="16">
        <f>IF(BR9&gt;0,IF(BT9&gt;0,VALUE(MID(T9,BT9+1,FIND("]",T9)-BT9-1)),0),BO10)</f>
        <v>0</v>
      </c>
      <c r="BU10" s="17">
        <f>BP10+IF(S9&gt;0,1,0)</f>
        <v>0</v>
      </c>
      <c r="BV10" s="15">
        <f>X9+X10+BV9+BT10</f>
        <v>0</v>
      </c>
      <c r="BW10" s="16">
        <f>IF(AND(BX$7&gt;0,BX$7&lt;BW9),1,0)+BX$8</f>
        <v>0</v>
      </c>
      <c r="BX10" s="16">
        <f>BS10+BZ9</f>
        <v>2</v>
      </c>
      <c r="BY10" s="16">
        <f>IF(BW9&gt;0,IF(BY9&gt;0,VALUE(MID(Y9,BY9+1,FIND("]",Y9)-BY9-1)),0),BT10)</f>
        <v>0</v>
      </c>
      <c r="BZ10" s="17">
        <f>BU10+IF(X9&gt;0,1,0)</f>
        <v>0</v>
      </c>
      <c r="CA10" s="15">
        <f>AC9+AC10+CA9+BY10</f>
        <v>0</v>
      </c>
      <c r="CB10" s="16">
        <f>IF(AND(CC$7&gt;0,CC$7&lt;CB9),1,0)+CC$8</f>
        <v>0</v>
      </c>
      <c r="CC10" s="16">
        <f>BX10+CE9</f>
        <v>2</v>
      </c>
      <c r="CD10" s="16">
        <f>IF(CB9&gt;0,IF(CD9&gt;0,VALUE(MID(AD9,CD9+1,FIND("]",AD9)-CD9-1)),0),BY10)</f>
        <v>0</v>
      </c>
      <c r="CE10" s="17">
        <f>BZ10+IF(AC9&gt;0,1,0)</f>
        <v>0</v>
      </c>
      <c r="CF10" s="15">
        <f>AH9+AH10+CF9+CD10</f>
        <v>0</v>
      </c>
      <c r="CG10" s="16">
        <f>IF(AND(CH$7&gt;0,CH$7&lt;CG9),1,0)+CH$8</f>
        <v>0</v>
      </c>
      <c r="CH10" s="16">
        <f>CC10+CJ9</f>
        <v>2</v>
      </c>
      <c r="CI10" s="16">
        <f>IF(CG9&gt;0,IF(CI9&gt;0,VALUE(MID(AI9,CI9+1,FIND("]",AI9)-CI9-1)),0),CD10)</f>
        <v>0</v>
      </c>
      <c r="CJ10" s="17">
        <f>CE10+IF(AH9&gt;0,1,0)</f>
        <v>0</v>
      </c>
      <c r="CK10" s="15">
        <f>AM9+AM10+CK9+CI10</f>
        <v>0</v>
      </c>
      <c r="CL10" s="16">
        <f>IF(AND(CM$7&gt;0,CM$7&lt;CL9),1,0)+CM$8</f>
        <v>0</v>
      </c>
      <c r="CM10" s="16">
        <f>CH10+CO9</f>
        <v>2</v>
      </c>
      <c r="CN10" s="16">
        <f>IF(CL9&gt;0,IF(CN9&gt;0,VALUE(MID(AN9,CN9+1,FIND("]",AN9)-CN9-1)),0),CI10)</f>
        <v>0</v>
      </c>
      <c r="CO10" s="17">
        <f>CJ10+IF(AM9&gt;0,1,0)</f>
        <v>0</v>
      </c>
    </row>
    <row r="11" spans="2:93" ht="12.75" customHeight="1" x14ac:dyDescent="0.2">
      <c r="B11" s="128" t="s">
        <v>27</v>
      </c>
      <c r="C11" s="110"/>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22"/>
      <c r="AD11" s="99" t="str">
        <f>IF(AND(AC11+CA11&gt;0,AG12&gt;0),INDEX(AirResultsInfo,CA12+CB12+AD12+AG12,VLOOKUP($B11,AirResultsProjectInfo,2,0)),"")</f>
        <v/>
      </c>
      <c r="AE11" s="99"/>
      <c r="AF11" s="99"/>
      <c r="AG11" s="99"/>
      <c r="AH11" s="22"/>
      <c r="AI11" s="99" t="str">
        <f>IF(AND(AH11+CF11&gt;0,AL12&gt;0),INDEX(AirResultsInfo,CF12+CG12+AI12+AL12,VLOOKUP($B11,AirResultsProjectInfo,2,0)),"")</f>
        <v/>
      </c>
      <c r="AJ11" s="99"/>
      <c r="AK11" s="99"/>
      <c r="AL11" s="99"/>
      <c r="AM11" s="22"/>
      <c r="AN11" s="99" t="str">
        <f>IF(AND(AM11+CK11&gt;0,AQ12&gt;0),INDEX(AirResultsInfo,CK12+CL12+AN12+AQ12,VLOOKUP($B11,AirResultsProjectInfo,2,0)),"")</f>
        <v/>
      </c>
      <c r="AO11" s="99"/>
      <c r="AP11" s="99"/>
      <c r="AQ11" s="99"/>
      <c r="AR11" s="88">
        <v>9</v>
      </c>
      <c r="AS11" s="89" t="s">
        <v>28</v>
      </c>
      <c r="BB11" s="15">
        <f>IF(AX11&lt;0,AW12,0)</f>
        <v>0</v>
      </c>
      <c r="BC11" s="16">
        <f>IF(F12&lt;&gt;"",VLOOKUP(F12,TurnInfo,2,0),-1)</f>
        <v>-1</v>
      </c>
      <c r="BD11" s="16">
        <f>IF($AV11&gt;=1,-1*AY12+IF($AV11&gt;=2,AY$73+IF(AND(BC$72&gt;0,BC$72&lt;BC11),BD$73-AY$73,0),0),0)</f>
        <v>0</v>
      </c>
      <c r="BE11" s="16">
        <f>IF(ISERR(FIND("[",E11)),-1,FIND("[",E11))</f>
        <v>-1</v>
      </c>
      <c r="BF11" s="17">
        <f>IF(E11&lt;&gt;"",IF(AND(LEFT(E11,2)&lt;&gt;"--",LEFT(E11,1)&lt;&gt;"["),IF(LEFT(E11,2)="-2",2,1),0),0)</f>
        <v>0</v>
      </c>
      <c r="BG11" s="15">
        <f>IF(BC11&lt;0,BB11+D11+D12,0)</f>
        <v>0</v>
      </c>
      <c r="BH11" s="16">
        <f>IF(K12&lt;&gt;"",VLOOKUP(K12,TurnInfo,2,0),-1)</f>
        <v>-1</v>
      </c>
      <c r="BI11" s="16">
        <f>IF($AV11&gt;=1,-1*BD12+IF($AV11&gt;=2,BD$73+IF(AND(BH$72&gt;0,BH$72&lt;BH11),BI$73-BD$73,0),0),0)</f>
        <v>0</v>
      </c>
      <c r="BJ11" s="16">
        <f>IF(ISERR(FIND("[",J11)),-1,FIND("[",J11))</f>
        <v>-1</v>
      </c>
      <c r="BK11" s="17">
        <f>IF(J11&lt;&gt;"",IF(AND(LEFT(J11,2)&lt;&gt;"--",LEFT(J11,1)&lt;&gt;"["),IF(LEFT(J11,2)="-2",2,1),0),0)</f>
        <v>0</v>
      </c>
      <c r="BL11" s="15">
        <f>IF(BH11&lt;0,BG11+I11+I12,0)</f>
        <v>0</v>
      </c>
      <c r="BM11" s="16">
        <f>IF(P12&lt;&gt;"",VLOOKUP(P12,TurnInfo,2,0),-1)</f>
        <v>-1</v>
      </c>
      <c r="BN11" s="16">
        <f>IF($AV11&gt;=1,-1*BI12+IF($AV11&gt;=2,BI$73+IF(AND(BM$72&gt;0,BM$72&lt;BM11),BN$73-BI$73,0),0),0)</f>
        <v>0</v>
      </c>
      <c r="BO11" s="16">
        <f>IF(ISERR(FIND("[",O11)),-1,FIND("[",O11))</f>
        <v>-1</v>
      </c>
      <c r="BP11" s="17">
        <f>IF(O11&lt;&gt;"",IF(AND(LEFT(O11,2)&lt;&gt;"--",LEFT(O11,1)&lt;&gt;"["),IF(LEFT(O11,2)="-2",2,1),0),0)</f>
        <v>0</v>
      </c>
      <c r="BQ11" s="15">
        <f>IF(BM11&lt;0,BL11+N11+N12,0)</f>
        <v>0</v>
      </c>
      <c r="BR11" s="16">
        <f>IF(U12&lt;&gt;"",VLOOKUP(U12,TurnInfo,2,0),-1)</f>
        <v>-1</v>
      </c>
      <c r="BS11" s="16">
        <f>IF($AV11&gt;=1,-1*BN12+IF($AV11&gt;=2,BN$73+IF(AND(BR$72&gt;0,BR$72&lt;BR11),BS$73-BN$73,0),0),0)</f>
        <v>0</v>
      </c>
      <c r="BT11" s="16">
        <f>IF(ISERR(FIND("[",T11)),-1,FIND("[",T11))</f>
        <v>-1</v>
      </c>
      <c r="BU11" s="17">
        <f>IF(T11&lt;&gt;"",IF(AND(LEFT(T11,2)&lt;&gt;"--",LEFT(T11,1)&lt;&gt;"["),IF(LEFT(T11,2)="-2",2,1),0),0)</f>
        <v>0</v>
      </c>
      <c r="BV11" s="15">
        <f>IF(BR11&lt;0,BQ11+S11+S12,0)</f>
        <v>0</v>
      </c>
      <c r="BW11" s="16">
        <f>IF(Z12&lt;&gt;"",VLOOKUP(Z12,TurnInfo,2,0),-1)</f>
        <v>-1</v>
      </c>
      <c r="BX11" s="16">
        <f>IF($AV11&gt;=1,-1*BS12+IF($AV11&gt;=2,BS$73+IF(AND(BW$72&gt;0,BW$72&lt;BW11),BX$73-BS$73,0),0),0)</f>
        <v>0</v>
      </c>
      <c r="BY11" s="16">
        <f>IF(ISERR(FIND("[",Y11)),-1,FIND("[",Y11))</f>
        <v>-1</v>
      </c>
      <c r="BZ11" s="17">
        <f>IF(Y11&lt;&gt;"",IF(AND(LEFT(Y11,2)&lt;&gt;"--",LEFT(Y11,1)&lt;&gt;"["),IF(LEFT(Y11,2)="-2",2,1),0),0)</f>
        <v>0</v>
      </c>
      <c r="CA11" s="15">
        <f>IF(BW11&lt;0,BV11+X11+X12,0)</f>
        <v>0</v>
      </c>
      <c r="CB11" s="16">
        <f>IF(AE12&lt;&gt;"",VLOOKUP(AE12,TurnInfo,2,0),-1)</f>
        <v>-1</v>
      </c>
      <c r="CC11" s="16">
        <f>IF($AV11&gt;=1,-1*BX12+IF($AV11&gt;=2,BX$73+IF(AND(CB$72&gt;0,CB$72&lt;CB11),CC$73-BX$73,0),0),0)</f>
        <v>0</v>
      </c>
      <c r="CD11" s="16">
        <f>IF(ISERR(FIND("[",AD11)),-1,FIND("[",AD11))</f>
        <v>-1</v>
      </c>
      <c r="CE11" s="17">
        <f>IF(AD11&lt;&gt;"",IF(AND(LEFT(AD11,2)&lt;&gt;"--",LEFT(AD11,1)&lt;&gt;"["),IF(LEFT(AD11,2)="-2",2,1),0),0)</f>
        <v>0</v>
      </c>
      <c r="CF11" s="15">
        <f>IF(CB11&lt;0,CA11+AC11+AC12,0)</f>
        <v>0</v>
      </c>
      <c r="CG11" s="16">
        <f>IF(AJ12&lt;&gt;"",VLOOKUP(AJ12,TurnInfo,2,0),-1)</f>
        <v>-1</v>
      </c>
      <c r="CH11" s="16">
        <f>IF($AV11&gt;=1,-1*CC12+IF($AV11&gt;=2,CC$73+IF(AND(CG$72&gt;0,CG$72&lt;CG11),CH$73-CC$73,0),0),0)</f>
        <v>0</v>
      </c>
      <c r="CI11" s="16">
        <f>IF(ISERR(FIND("[",AI11)),-1,FIND("[",AI11))</f>
        <v>-1</v>
      </c>
      <c r="CJ11" s="17">
        <f>IF(AI11&lt;&gt;"",IF(AND(LEFT(AI11,2)&lt;&gt;"--",LEFT(AI11,1)&lt;&gt;"["),IF(LEFT(AI11,2)="-2",2,1),0),0)</f>
        <v>0</v>
      </c>
      <c r="CK11" s="15">
        <f>IF(CG11&lt;0,CF11+AH11+AH12,0)</f>
        <v>0</v>
      </c>
      <c r="CL11" s="16">
        <f>IF(AO12&lt;&gt;"",VLOOKUP(AO12,TurnInfo,2,0),-1)</f>
        <v>-1</v>
      </c>
      <c r="CM11" s="16">
        <f>IF($AV11&gt;=1,-1*CH12+IF($AV11&gt;=2,CH$73+IF(AND(CL$72&gt;0,CL$72&lt;CL11),CM$73-CH$73,0),0),0)</f>
        <v>0</v>
      </c>
      <c r="CN11" s="16">
        <f>IF(ISERR(FIND("[",AN11)),-1,FIND("[",AN11))</f>
        <v>-1</v>
      </c>
      <c r="CO11" s="17">
        <f>IF(AN11&lt;&gt;"",IF(AND(LEFT(AN11,2)&lt;&gt;"--",LEFT(AN11,1)&lt;&gt;"["),IF(LEFT(AN11,2)="-2",2,1),0),0)</f>
        <v>0</v>
      </c>
    </row>
    <row r="12" spans="2:93" ht="12.75" customHeight="1" x14ac:dyDescent="0.2">
      <c r="B12" s="128"/>
      <c r="C12" s="110"/>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19"/>
      <c r="AD12" s="33">
        <f>IF(AC11+CA11&gt;0,CC11,0)</f>
        <v>0</v>
      </c>
      <c r="AE12" s="113"/>
      <c r="AF12" s="113"/>
      <c r="AG12" s="21"/>
      <c r="AH12" s="19"/>
      <c r="AI12" s="33">
        <f>IF(AH11+CF11&gt;0,CH11,0)</f>
        <v>0</v>
      </c>
      <c r="AJ12" s="113"/>
      <c r="AK12" s="113"/>
      <c r="AL12" s="21"/>
      <c r="AM12" s="19"/>
      <c r="AN12" s="33">
        <f>IF(AM11+CK11&gt;0,CM11,0)</f>
        <v>0</v>
      </c>
      <c r="AO12" s="113"/>
      <c r="AP12" s="113"/>
      <c r="AQ12" s="21"/>
      <c r="AR12" s="88"/>
      <c r="AS12" s="89"/>
      <c r="BB12" s="15">
        <f>D11+D12+BB11+AZ12</f>
        <v>0</v>
      </c>
      <c r="BC12" s="16">
        <f>IF(AND(BD$7&gt;0,BD$7&lt;BC11),1,0)+BD$8</f>
        <v>0</v>
      </c>
      <c r="BD12" s="16">
        <f>AY12+BF11</f>
        <v>0</v>
      </c>
      <c r="BE12" s="16">
        <f>IF(BC11&gt;0,IF(BE11&gt;0,VALUE(MID(E11,BE11+1,FIND("]",E11)-BE11-1)),0),AZ12)</f>
        <v>0</v>
      </c>
      <c r="BF12" s="17">
        <f>BA12+IF(D11&gt;0,1,0)</f>
        <v>0</v>
      </c>
      <c r="BG12" s="15">
        <f>I11+I12+BG11+BE12</f>
        <v>0</v>
      </c>
      <c r="BH12" s="16">
        <f>IF(AND(BI$7&gt;0,BI$7&lt;BH11),1,0)+BI$8</f>
        <v>0</v>
      </c>
      <c r="BI12" s="16">
        <f>BD12+BK11</f>
        <v>0</v>
      </c>
      <c r="BJ12" s="16">
        <f>IF(BH11&gt;0,IF(BJ11&gt;0,VALUE(MID(J11,BJ11+1,FIND("]",J11)-BJ11-1)),0),BE12)</f>
        <v>0</v>
      </c>
      <c r="BK12" s="17">
        <f>BF12+IF(I11&gt;0,1,0)</f>
        <v>0</v>
      </c>
      <c r="BL12" s="15">
        <f>N11+N12+BL11+BJ12</f>
        <v>0</v>
      </c>
      <c r="BM12" s="16">
        <f>IF(AND(BN$7&gt;0,BN$7&lt;BM11),1,0)+BN$8</f>
        <v>0</v>
      </c>
      <c r="BN12" s="16">
        <f>BI12+BP11</f>
        <v>0</v>
      </c>
      <c r="BO12" s="16">
        <f>IF(BM11&gt;0,IF(BO11&gt;0,VALUE(MID(O11,BO11+1,FIND("]",O11)-BO11-1)),0),BJ12)</f>
        <v>0</v>
      </c>
      <c r="BP12" s="17">
        <f>BK12+IF(N11&gt;0,1,0)</f>
        <v>0</v>
      </c>
      <c r="BQ12" s="15">
        <f>S11+S12+BQ11+BO12</f>
        <v>0</v>
      </c>
      <c r="BR12" s="16">
        <f>IF(AND(BS$7&gt;0,BS$7&lt;BR11),1,0)+BS$8</f>
        <v>0</v>
      </c>
      <c r="BS12" s="16">
        <f>BN12+BU11</f>
        <v>0</v>
      </c>
      <c r="BT12" s="16">
        <f>IF(BR11&gt;0,IF(BT11&gt;0,VALUE(MID(T11,BT11+1,FIND("]",T11)-BT11-1)),0),BO12)</f>
        <v>0</v>
      </c>
      <c r="BU12" s="17">
        <f>BP12+IF(S11&gt;0,1,0)</f>
        <v>0</v>
      </c>
      <c r="BV12" s="15">
        <f>X11+X12+BV11+BT12</f>
        <v>0</v>
      </c>
      <c r="BW12" s="16">
        <f>IF(AND(BX$7&gt;0,BX$7&lt;BW11),1,0)+BX$8</f>
        <v>0</v>
      </c>
      <c r="BX12" s="16">
        <f>BS12+BZ11</f>
        <v>0</v>
      </c>
      <c r="BY12" s="16">
        <f>IF(BW11&gt;0,IF(BY11&gt;0,VALUE(MID(Y11,BY11+1,FIND("]",Y11)-BY11-1)),0),BT12)</f>
        <v>0</v>
      </c>
      <c r="BZ12" s="17">
        <f>BU12+IF(X11&gt;0,1,0)</f>
        <v>0</v>
      </c>
      <c r="CA12" s="15">
        <f>AC11+AC12+CA11+BY12</f>
        <v>0</v>
      </c>
      <c r="CB12" s="16">
        <f>IF(AND(CC$7&gt;0,CC$7&lt;CB11),1,0)+CC$8</f>
        <v>0</v>
      </c>
      <c r="CC12" s="16">
        <f>BX12+CE11</f>
        <v>0</v>
      </c>
      <c r="CD12" s="16">
        <f>IF(CB11&gt;0,IF(CD11&gt;0,VALUE(MID(AD11,CD11+1,FIND("]",AD11)-CD11-1)),0),BY12)</f>
        <v>0</v>
      </c>
      <c r="CE12" s="17">
        <f>BZ12+IF(AC11&gt;0,1,0)</f>
        <v>0</v>
      </c>
      <c r="CF12" s="15">
        <f>AH11+AH12+CF11+CD12</f>
        <v>0</v>
      </c>
      <c r="CG12" s="16">
        <f>IF(AND(CH$7&gt;0,CH$7&lt;CG11),1,0)+CH$8</f>
        <v>0</v>
      </c>
      <c r="CH12" s="16">
        <f>CC12+CJ11</f>
        <v>0</v>
      </c>
      <c r="CI12" s="16">
        <f>IF(CG11&gt;0,IF(CI11&gt;0,VALUE(MID(AI11,CI11+1,FIND("]",AI11)-CI11-1)),0),CD12)</f>
        <v>0</v>
      </c>
      <c r="CJ12" s="17">
        <f>CE12+IF(AH11&gt;0,1,0)</f>
        <v>0</v>
      </c>
      <c r="CK12" s="15">
        <f>AM11+AM12+CK11+CI12</f>
        <v>0</v>
      </c>
      <c r="CL12" s="16">
        <f>IF(AND(CM$7&gt;0,CM$7&lt;CL11),1,0)+CM$8</f>
        <v>0</v>
      </c>
      <c r="CM12" s="16">
        <f>CH12+CO11</f>
        <v>0</v>
      </c>
      <c r="CN12" s="16">
        <f>IF(CL11&gt;0,IF(CN11&gt;0,VALUE(MID(AN11,CN11+1,FIND("]",AN11)-CN11-1)),0),CI12)</f>
        <v>0</v>
      </c>
      <c r="CO12" s="17">
        <f>CJ12+IF(AM11&gt;0,1,0)</f>
        <v>0</v>
      </c>
    </row>
    <row r="13" spans="2:93" ht="12.75" customHeight="1" x14ac:dyDescent="0.2">
      <c r="B13" s="128" t="s">
        <v>32</v>
      </c>
      <c r="C13" s="110"/>
      <c r="D13" s="22"/>
      <c r="E13" s="99" t="str">
        <f>IF(AND(D13+BB13&gt;0,H14&gt;0),INDEX(AirResultsInfo,BB14+BC14+E14+H14,VLOOKUP($B13,AirResultsProjectInfo,2,0)),"")</f>
        <v/>
      </c>
      <c r="F13" s="99"/>
      <c r="G13" s="99"/>
      <c r="H13" s="99"/>
      <c r="I13" s="22"/>
      <c r="J13" s="99" t="str">
        <f>IF(AND(I13+BG13&gt;0,M14&gt;0),INDEX(AirResultsInfo,BG14+BH14+J14+M14,VLOOKUP($B13,AirResultsProjectInfo,2,0)),"")</f>
        <v/>
      </c>
      <c r="K13" s="99"/>
      <c r="L13" s="99"/>
      <c r="M13" s="99"/>
      <c r="N13" s="22"/>
      <c r="O13" s="99" t="str">
        <f>IF(AND(N13+BL13&gt;0,R14&gt;0),INDEX(AirResultsInfo,BL14+BM14+O14+R14,VLOOKUP($B13,AirResultsProjectInfo,2,0)),"")</f>
        <v/>
      </c>
      <c r="P13" s="99"/>
      <c r="Q13" s="99"/>
      <c r="R13" s="99"/>
      <c r="S13" s="22"/>
      <c r="T13" s="99" t="str">
        <f>IF(AND(S13+BQ13&gt;0,W14&gt;0),INDEX(AirResultsInfo,BQ14+BR14+T14+W14,VLOOKUP($B13,AirResultsProjectInfo,2,0)),"")</f>
        <v/>
      </c>
      <c r="U13" s="99"/>
      <c r="V13" s="99"/>
      <c r="W13" s="99"/>
      <c r="X13" s="22"/>
      <c r="Y13" s="99" t="str">
        <f>IF(AND(X13+BV13&gt;0,AB14&gt;0),INDEX(AirResultsInfo,BV14+BW14+Y14+AB14,VLOOKUP($B13,AirResultsProjectInfo,2,0)),"")</f>
        <v/>
      </c>
      <c r="Z13" s="99"/>
      <c r="AA13" s="99"/>
      <c r="AB13" s="99"/>
      <c r="AC13" s="22"/>
      <c r="AD13" s="99" t="str">
        <f>IF(AND(AC13+CA13&gt;0,AG14&gt;0),INDEX(AirResultsInfo,CA14+CB14+AD14+AG14,VLOOKUP($B13,AirResultsProjectInfo,2,0)),"")</f>
        <v/>
      </c>
      <c r="AE13" s="99"/>
      <c r="AF13" s="99"/>
      <c r="AG13" s="99"/>
      <c r="AH13" s="22"/>
      <c r="AI13" s="99" t="str">
        <f>IF(AND(AH13+CF13&gt;0,AL14&gt;0),INDEX(AirResultsInfo,CF14+CG14+AI14+AL14,VLOOKUP($B13,AirResultsProjectInfo,2,0)),"")</f>
        <v/>
      </c>
      <c r="AJ13" s="99"/>
      <c r="AK13" s="99"/>
      <c r="AL13" s="99"/>
      <c r="AM13" s="22"/>
      <c r="AN13" s="99" t="str">
        <f>IF(AND(AM13+CK13&gt;0,AQ14&gt;0),INDEX(AirResultsInfo,CK14+CL14+AN14+AQ14,VLOOKUP($B13,AirResultsProjectInfo,2,0)),"")</f>
        <v/>
      </c>
      <c r="AO13" s="99"/>
      <c r="AP13" s="99"/>
      <c r="AQ13" s="99"/>
      <c r="AR13" s="88" t="s">
        <v>25</v>
      </c>
      <c r="AS13" s="89"/>
      <c r="AV13" s="1">
        <v>1</v>
      </c>
      <c r="BB13" s="15">
        <f>IF(AX13&lt;0,AW14,0)</f>
        <v>0</v>
      </c>
      <c r="BC13" s="16">
        <f>IF(F14&lt;&gt;"",VLOOKUP(F14,TurnInfo,2,0),-1)</f>
        <v>-1</v>
      </c>
      <c r="BD13" s="16">
        <f>IF($AV13&gt;=1,-1*AY14+IF($AV13&gt;=2,AY$73+IF(AND(BC$72&gt;0,BC$72&lt;BC13),BD$73-AY$73,0),0),0)</f>
        <v>0</v>
      </c>
      <c r="BE13" s="16">
        <f>IF(ISERR(FIND("[",E13)),-1,FIND("[",E13))</f>
        <v>-1</v>
      </c>
      <c r="BF13" s="17">
        <f>IF(E13&lt;&gt;"",IF(AND(LEFT(E13,2)&lt;&gt;"--",LEFT(E13,1)&lt;&gt;"["),IF(LEFT(E13,2)="-2",2,1),0),0)</f>
        <v>0</v>
      </c>
      <c r="BG13" s="15">
        <f>IF(BC13&lt;0,BB13+D13+D14,0)</f>
        <v>0</v>
      </c>
      <c r="BH13" s="16">
        <f>IF(K14&lt;&gt;"",VLOOKUP(K14,TurnInfo,2,0),-1)</f>
        <v>-1</v>
      </c>
      <c r="BI13" s="16">
        <f>IF($AV13&gt;=1,-1*BD14+IF($AV13&gt;=2,BD$73+IF(AND(BH$72&gt;0,BH$72&lt;BH13),BI$73-BD$73,0),0),0)</f>
        <v>0</v>
      </c>
      <c r="BJ13" s="16">
        <f>IF(ISERR(FIND("[",J13)),-1,FIND("[",J13))</f>
        <v>-1</v>
      </c>
      <c r="BK13" s="17">
        <f>IF(J13&lt;&gt;"",IF(AND(LEFT(J13,2)&lt;&gt;"--",LEFT(J13,1)&lt;&gt;"["),IF(LEFT(J13,2)="-2",2,1),0),0)</f>
        <v>0</v>
      </c>
      <c r="BL13" s="15">
        <f>IF(BH13&lt;0,BG13+I13+I14,0)</f>
        <v>0</v>
      </c>
      <c r="BM13" s="16">
        <f>IF(P14&lt;&gt;"",VLOOKUP(P14,TurnInfo,2,0),-1)</f>
        <v>-1</v>
      </c>
      <c r="BN13" s="16">
        <f>IF($AV13&gt;=1,-1*BI14+IF($AV13&gt;=2,BI$73+IF(AND(BM$72&gt;0,BM$72&lt;BM13),BN$73-BI$73,0),0),0)</f>
        <v>0</v>
      </c>
      <c r="BO13" s="16">
        <f>IF(ISERR(FIND("[",O13)),-1,FIND("[",O13))</f>
        <v>-1</v>
      </c>
      <c r="BP13" s="17">
        <f>IF(O13&lt;&gt;"",IF(AND(LEFT(O13,2)&lt;&gt;"--",LEFT(O13,1)&lt;&gt;"["),IF(LEFT(O13,2)="-2",2,1),0),0)</f>
        <v>0</v>
      </c>
      <c r="BQ13" s="15">
        <f>IF(BM13&lt;0,BL13+N13+N14,0)</f>
        <v>0</v>
      </c>
      <c r="BR13" s="16">
        <f>IF(U14&lt;&gt;"",VLOOKUP(U14,TurnInfo,2,0),-1)</f>
        <v>-1</v>
      </c>
      <c r="BS13" s="16">
        <f>IF($AV13&gt;=1,-1*BN14+IF($AV13&gt;=2,BN$73+IF(AND(BR$72&gt;0,BR$72&lt;BR13),BS$73-BN$73,0),0),0)</f>
        <v>0</v>
      </c>
      <c r="BT13" s="16">
        <f>IF(ISERR(FIND("[",T13)),-1,FIND("[",T13))</f>
        <v>-1</v>
      </c>
      <c r="BU13" s="17">
        <f>IF(T13&lt;&gt;"",IF(AND(LEFT(T13,2)&lt;&gt;"--",LEFT(T13,1)&lt;&gt;"["),IF(LEFT(T13,2)="-2",2,1),0),0)</f>
        <v>0</v>
      </c>
      <c r="BV13" s="15">
        <f>IF(BR13&lt;0,BQ13+S13+S14,0)</f>
        <v>0</v>
      </c>
      <c r="BW13" s="16">
        <f>IF(Z14&lt;&gt;"",VLOOKUP(Z14,TurnInfo,2,0),-1)</f>
        <v>-1</v>
      </c>
      <c r="BX13" s="16">
        <f>IF($AV13&gt;=1,-1*BS14+IF($AV13&gt;=2,BS$73+IF(AND(BW$72&gt;0,BW$72&lt;BW13),BX$73-BS$73,0),0),0)</f>
        <v>0</v>
      </c>
      <c r="BY13" s="16">
        <f>IF(ISERR(FIND("[",Y13)),-1,FIND("[",Y13))</f>
        <v>-1</v>
      </c>
      <c r="BZ13" s="17">
        <f>IF(Y13&lt;&gt;"",IF(AND(LEFT(Y13,2)&lt;&gt;"--",LEFT(Y13,1)&lt;&gt;"["),IF(LEFT(Y13,2)="-2",2,1),0),0)</f>
        <v>0</v>
      </c>
      <c r="CA13" s="15">
        <f>IF(BW13&lt;0,BV13+X13+X14,0)</f>
        <v>0</v>
      </c>
      <c r="CB13" s="16">
        <f>IF(AE14&lt;&gt;"",VLOOKUP(AE14,TurnInfo,2,0),-1)</f>
        <v>-1</v>
      </c>
      <c r="CC13" s="16">
        <f>IF($AV13&gt;=1,-1*BX14+IF($AV13&gt;=2,BX$73+IF(AND(CB$72&gt;0,CB$72&lt;CB13),CC$73-BX$73,0),0),0)</f>
        <v>0</v>
      </c>
      <c r="CD13" s="16">
        <f>IF(ISERR(FIND("[",AD13)),-1,FIND("[",AD13))</f>
        <v>-1</v>
      </c>
      <c r="CE13" s="17">
        <f>IF(AD13&lt;&gt;"",IF(AND(LEFT(AD13,2)&lt;&gt;"--",LEFT(AD13,1)&lt;&gt;"["),IF(LEFT(AD13,2)="-2",2,1),0),0)</f>
        <v>0</v>
      </c>
      <c r="CF13" s="15">
        <f>IF(CB13&lt;0,CA13+AC13+AC14,0)</f>
        <v>0</v>
      </c>
      <c r="CG13" s="16">
        <f>IF(AJ14&lt;&gt;"",VLOOKUP(AJ14,TurnInfo,2,0),-1)</f>
        <v>-1</v>
      </c>
      <c r="CH13" s="16">
        <f>IF($AV13&gt;=1,-1*CC14+IF($AV13&gt;=2,CC$73+IF(AND(CG$72&gt;0,CG$72&lt;CG13),CH$73-CC$73,0),0),0)</f>
        <v>0</v>
      </c>
      <c r="CI13" s="16">
        <f>IF(ISERR(FIND("[",AI13)),-1,FIND("[",AI13))</f>
        <v>-1</v>
      </c>
      <c r="CJ13" s="17">
        <f>IF(AI13&lt;&gt;"",IF(AND(LEFT(AI13,2)&lt;&gt;"--",LEFT(AI13,1)&lt;&gt;"["),IF(LEFT(AI13,2)="-2",2,1),0),0)</f>
        <v>0</v>
      </c>
      <c r="CK13" s="15">
        <f>IF(CG13&lt;0,CF13+AH13+AH14,0)</f>
        <v>0</v>
      </c>
      <c r="CL13" s="16">
        <f>IF(AO14&lt;&gt;"",VLOOKUP(AO14,TurnInfo,2,0),-1)</f>
        <v>-1</v>
      </c>
      <c r="CM13" s="16">
        <f>IF($AV13&gt;=1,-1*CH14+IF($AV13&gt;=2,CH$73+IF(AND(CL$72&gt;0,CL$72&lt;CL13),CM$73-CH$73,0),0),0)</f>
        <v>0</v>
      </c>
      <c r="CN13" s="16">
        <f>IF(ISERR(FIND("[",AN13)),-1,FIND("[",AN13))</f>
        <v>-1</v>
      </c>
      <c r="CO13" s="17">
        <f>IF(AN13&lt;&gt;"",IF(AND(LEFT(AN13,2)&lt;&gt;"--",LEFT(AN13,1)&lt;&gt;"["),IF(LEFT(AN13,2)="-2",2,1),0),0)</f>
        <v>0</v>
      </c>
    </row>
    <row r="14" spans="2:93" ht="12.75" customHeight="1" x14ac:dyDescent="0.2">
      <c r="B14" s="128"/>
      <c r="C14" s="110"/>
      <c r="D14" s="19"/>
      <c r="E14" s="24">
        <f>IF(D13+BB13&gt;0,BD13,0)</f>
        <v>0</v>
      </c>
      <c r="F14" s="113"/>
      <c r="G14" s="113"/>
      <c r="H14" s="21"/>
      <c r="I14" s="19"/>
      <c r="J14" s="24">
        <f>IF(I13+BG13&gt;0,BI13,0)</f>
        <v>0</v>
      </c>
      <c r="K14" s="113"/>
      <c r="L14" s="113"/>
      <c r="M14" s="21"/>
      <c r="N14" s="19"/>
      <c r="O14" s="24">
        <f>IF(N13+BL13&gt;0,BN13,0)</f>
        <v>0</v>
      </c>
      <c r="P14" s="113"/>
      <c r="Q14" s="113"/>
      <c r="R14" s="21"/>
      <c r="S14" s="19"/>
      <c r="T14" s="24">
        <f>IF(S13+BQ13&gt;0,BS13,0)</f>
        <v>0</v>
      </c>
      <c r="U14" s="113"/>
      <c r="V14" s="113"/>
      <c r="W14" s="21"/>
      <c r="X14" s="19"/>
      <c r="Y14" s="24">
        <f>IF(X13+BV13&gt;0,BX13,0)</f>
        <v>0</v>
      </c>
      <c r="Z14" s="113"/>
      <c r="AA14" s="113"/>
      <c r="AB14" s="21"/>
      <c r="AC14" s="19"/>
      <c r="AD14" s="24">
        <f>IF(AC13+CA13&gt;0,CC13,0)</f>
        <v>0</v>
      </c>
      <c r="AE14" s="113"/>
      <c r="AF14" s="113"/>
      <c r="AG14" s="21"/>
      <c r="AH14" s="19"/>
      <c r="AI14" s="24">
        <f>IF(AH13+CF13&gt;0,CH13,0)</f>
        <v>0</v>
      </c>
      <c r="AJ14" s="113"/>
      <c r="AK14" s="113"/>
      <c r="AL14" s="21"/>
      <c r="AM14" s="19"/>
      <c r="AN14" s="24">
        <f>IF(AM13+CK13&gt;0,CM13,0)</f>
        <v>0</v>
      </c>
      <c r="AO14" s="113"/>
      <c r="AP14" s="113"/>
      <c r="AQ14" s="21"/>
      <c r="AR14" s="88"/>
      <c r="AS14" s="89"/>
      <c r="AZ14" s="1">
        <v>3</v>
      </c>
      <c r="BB14" s="15">
        <f>D13+D14+BB13+AZ14</f>
        <v>3</v>
      </c>
      <c r="BC14" s="16">
        <f>IF(AND(BD$7&gt;0,BD$7&lt;BC13),1,0)+BD$8</f>
        <v>0</v>
      </c>
      <c r="BD14" s="16">
        <f>AY14+BF13</f>
        <v>0</v>
      </c>
      <c r="BE14" s="16">
        <f>IF(BC13&gt;0,IF(BE13&gt;0,VALUE(MID(E13,BE13+1,FIND("]",E13)-BE13-1)),0),AZ14)</f>
        <v>3</v>
      </c>
      <c r="BF14" s="17">
        <f>BA14+IF(D13&gt;0,1,0)</f>
        <v>0</v>
      </c>
      <c r="BG14" s="15">
        <f>I13+I14+BG13+BE14</f>
        <v>3</v>
      </c>
      <c r="BH14" s="16">
        <f>IF(AND(BI$7&gt;0,BI$7&lt;BH13),1,0)+BI$8</f>
        <v>0</v>
      </c>
      <c r="BI14" s="16">
        <f>BD14+BK13</f>
        <v>0</v>
      </c>
      <c r="BJ14" s="16">
        <f>IF(BH13&gt;0,IF(BJ13&gt;0,VALUE(MID(J13,BJ13+1,FIND("]",J13)-BJ13-1)),0),BE14)</f>
        <v>3</v>
      </c>
      <c r="BK14" s="17">
        <f>BF14+IF(I13&gt;0,1,0)</f>
        <v>0</v>
      </c>
      <c r="BL14" s="15">
        <f>N13+N14+BL13+BJ14</f>
        <v>3</v>
      </c>
      <c r="BM14" s="16">
        <f>IF(AND(BN$7&gt;0,BN$7&lt;BM13),1,0)+BN$8</f>
        <v>0</v>
      </c>
      <c r="BN14" s="16">
        <f>BI14+BP13</f>
        <v>0</v>
      </c>
      <c r="BO14" s="16">
        <f>IF(BM13&gt;0,IF(BO13&gt;0,VALUE(MID(O13,BO13+1,FIND("]",O13)-BO13-1)),0),BJ14)</f>
        <v>3</v>
      </c>
      <c r="BP14" s="17">
        <f>BK14+IF(N13&gt;0,1,0)</f>
        <v>0</v>
      </c>
      <c r="BQ14" s="15">
        <f>S13+S14+BQ13+BO14</f>
        <v>3</v>
      </c>
      <c r="BR14" s="16">
        <f>IF(AND(BS$7&gt;0,BS$7&lt;BR13),1,0)+BS$8</f>
        <v>0</v>
      </c>
      <c r="BS14" s="16">
        <f>BN14+BU13</f>
        <v>0</v>
      </c>
      <c r="BT14" s="16">
        <f>IF(BR13&gt;0,IF(BT13&gt;0,VALUE(MID(T13,BT13+1,FIND("]",T13)-BT13-1)),0),BO14)</f>
        <v>3</v>
      </c>
      <c r="BU14" s="17">
        <f>BP14+IF(S13&gt;0,1,0)</f>
        <v>0</v>
      </c>
      <c r="BV14" s="15">
        <f>X13+X14+BV13+BT14</f>
        <v>3</v>
      </c>
      <c r="BW14" s="16">
        <f>IF(AND(BX$7&gt;0,BX$7&lt;BW13),1,0)+BX$8</f>
        <v>0</v>
      </c>
      <c r="BX14" s="16">
        <f>BS14+BZ13</f>
        <v>0</v>
      </c>
      <c r="BY14" s="16">
        <f>IF(BW13&gt;0,IF(BY13&gt;0,VALUE(MID(Y13,BY13+1,FIND("]",Y13)-BY13-1)),0),BT14)</f>
        <v>3</v>
      </c>
      <c r="BZ14" s="17">
        <f>BU14+IF(X13&gt;0,1,0)</f>
        <v>0</v>
      </c>
      <c r="CA14" s="15">
        <f>AC13+AC14+CA13+BY14</f>
        <v>3</v>
      </c>
      <c r="CB14" s="16">
        <f>IF(AND(CC$7&gt;0,CC$7&lt;CB13),1,0)+CC$8</f>
        <v>0</v>
      </c>
      <c r="CC14" s="16">
        <f>BX14+CE13</f>
        <v>0</v>
      </c>
      <c r="CD14" s="16">
        <f>IF(CB13&gt;0,IF(CD13&gt;0,VALUE(MID(AD13,CD13+1,FIND("]",AD13)-CD13-1)),0),BY14)</f>
        <v>3</v>
      </c>
      <c r="CE14" s="17">
        <f>BZ14+IF(AC13&gt;0,1,0)</f>
        <v>0</v>
      </c>
      <c r="CF14" s="15">
        <f>AH13+AH14+CF13+CD14</f>
        <v>3</v>
      </c>
      <c r="CG14" s="16">
        <f>IF(AND(CH$7&gt;0,CH$7&lt;CG13),1,0)+CH$8</f>
        <v>0</v>
      </c>
      <c r="CH14" s="16">
        <f>CC14+CJ13</f>
        <v>0</v>
      </c>
      <c r="CI14" s="16">
        <f>IF(CG13&gt;0,IF(CI13&gt;0,VALUE(MID(AI13,CI13+1,FIND("]",AI13)-CI13-1)),0),CD14)</f>
        <v>3</v>
      </c>
      <c r="CJ14" s="17">
        <f>CE14+IF(AH13&gt;0,1,0)</f>
        <v>0</v>
      </c>
      <c r="CK14" s="15">
        <f>AM13+AM14+CK13+CI14</f>
        <v>3</v>
      </c>
      <c r="CL14" s="16">
        <f>IF(AND(CM$7&gt;0,CM$7&lt;CL13),1,0)+CM$8</f>
        <v>0</v>
      </c>
      <c r="CM14" s="16">
        <f>CH14+CO13</f>
        <v>0</v>
      </c>
      <c r="CN14" s="16">
        <f>IF(CL13&gt;0,IF(CN13&gt;0,VALUE(MID(AN13,CN13+1,FIND("]",AN13)-CN13-1)),0),CI14)</f>
        <v>3</v>
      </c>
      <c r="CO14" s="17">
        <f>CJ14+IF(AM13&gt;0,1,0)</f>
        <v>0</v>
      </c>
    </row>
    <row r="15" spans="2:93" ht="12.75" customHeight="1" x14ac:dyDescent="0.2">
      <c r="B15" s="140" t="s">
        <v>35</v>
      </c>
      <c r="C15" s="110"/>
      <c r="D15" s="22"/>
      <c r="E15" s="99" t="str">
        <f>IF(AND(D15+BB15&gt;0,H16&gt;0),INDEX(AirResultsInfo,BB16+BC16+E16+H16,VLOOKUP($B15,AirResultsProjectInfo,2,0)),"")</f>
        <v/>
      </c>
      <c r="F15" s="99"/>
      <c r="G15" s="99"/>
      <c r="H15" s="99"/>
      <c r="I15" s="22"/>
      <c r="J15" s="99" t="str">
        <f>IF(AND(I15+BG15&gt;0,M16&gt;0),INDEX(AirResultsInfo,BG16+BH16+J16+M16,VLOOKUP($B15,AirResultsProjectInfo,2,0)),"")</f>
        <v/>
      </c>
      <c r="K15" s="99"/>
      <c r="L15" s="99"/>
      <c r="M15" s="99"/>
      <c r="N15" s="22"/>
      <c r="O15" s="99" t="str">
        <f>IF(AND(N15+BL15&gt;0,R16&gt;0),INDEX(AirResultsInfo,BL16+BM16+O16+R16,VLOOKUP($B15,AirResultsProjectInfo,2,0)),"")</f>
        <v/>
      </c>
      <c r="P15" s="99"/>
      <c r="Q15" s="99"/>
      <c r="R15" s="99"/>
      <c r="S15" s="22"/>
      <c r="T15" s="99" t="str">
        <f>IF(AND(S15+BQ15&gt;0,W16&gt;0),INDEX(AirResultsInfo,BQ16+BR16+T16+W16,VLOOKUP($B15,AirResultsProjectInfo,2,0)),"")</f>
        <v/>
      </c>
      <c r="U15" s="99"/>
      <c r="V15" s="99"/>
      <c r="W15" s="99"/>
      <c r="X15" s="22"/>
      <c r="Y15" s="99" t="str">
        <f>IF(AND(X15+BV15&gt;0,AB16&gt;0),INDEX(AirResultsInfo,BV16+BW16+Y16+AB16,VLOOKUP($B15,AirResultsProjectInfo,2,0)),"")</f>
        <v/>
      </c>
      <c r="Z15" s="99"/>
      <c r="AA15" s="99"/>
      <c r="AB15" s="99"/>
      <c r="AC15" s="22"/>
      <c r="AD15" s="99" t="str">
        <f>IF(AND(AC15+CA15&gt;0,AG16&gt;0),INDEX(AirResultsInfo,CA16+CB16+AD16+AG16,VLOOKUP($B15,AirResultsProjectInfo,2,0)),"")</f>
        <v/>
      </c>
      <c r="AE15" s="99"/>
      <c r="AF15" s="99"/>
      <c r="AG15" s="99"/>
      <c r="AH15" s="22"/>
      <c r="AI15" s="99" t="str">
        <f>IF(AND(AH15+CF15&gt;0,AL16&gt;0),INDEX(AirResultsInfo,CF16+CG16+AI16+AL16,VLOOKUP($B15,AirResultsProjectInfo,2,0)),"")</f>
        <v/>
      </c>
      <c r="AJ15" s="99"/>
      <c r="AK15" s="99"/>
      <c r="AL15" s="99"/>
      <c r="AM15" s="22"/>
      <c r="AN15" s="99" t="str">
        <f>IF(AND(AM15+CK15&gt;0,AQ16&gt;0),INDEX(AirResultsInfo,CK16+CL16+AN16+AQ16,VLOOKUP($B15,AirResultsProjectInfo,2,0)),"")</f>
        <v/>
      </c>
      <c r="AO15" s="99"/>
      <c r="AP15" s="99"/>
      <c r="AQ15" s="99"/>
      <c r="AR15" s="88" t="s">
        <v>25</v>
      </c>
      <c r="AS15" s="89"/>
      <c r="AV15" s="1">
        <v>1</v>
      </c>
      <c r="BB15" s="15">
        <f>IF(AX15&lt;0,AW16,0)</f>
        <v>0</v>
      </c>
      <c r="BC15" s="16">
        <f>IF(F16&lt;&gt;"",VLOOKUP(F16,TurnInfo,2,0),-1)</f>
        <v>-1</v>
      </c>
      <c r="BD15" s="16">
        <f>IF($AV15&gt;=1,-1*AY16+IF($AV15&gt;=2,AY$73+IF(AND(BC$72&gt;0,BC$72&lt;BC15),BD$73-AY$73,0),0),0)</f>
        <v>-1</v>
      </c>
      <c r="BE15" s="16">
        <f>IF(ISERR(FIND("[",E15)),-1,FIND("[",E15))</f>
        <v>-1</v>
      </c>
      <c r="BF15" s="17">
        <f>IF(E15&lt;&gt;"",IF(AND(LEFT(E15,2)&lt;&gt;"--",LEFT(E15,1)&lt;&gt;"["),IF(LEFT(E15,2)="-2",2,1),0),0)</f>
        <v>0</v>
      </c>
      <c r="BG15" s="15">
        <f>IF(BC15&lt;0,BB15+D15+D16,0)</f>
        <v>0</v>
      </c>
      <c r="BH15" s="16">
        <f>IF(K16&lt;&gt;"",VLOOKUP(K16,TurnInfo,2,0),-1)</f>
        <v>-1</v>
      </c>
      <c r="BI15" s="16">
        <f>IF($AV15&gt;=1,-1*BD16+IF($AV15&gt;=2,BD$73+IF(AND(BH$72&gt;0,BH$72&lt;BH15),BI$73-BD$73,0),0),0)</f>
        <v>-1</v>
      </c>
      <c r="BJ15" s="16">
        <f>IF(ISERR(FIND("[",J15)),-1,FIND("[",J15))</f>
        <v>-1</v>
      </c>
      <c r="BK15" s="17">
        <f>IF(J15&lt;&gt;"",IF(AND(LEFT(J15,2)&lt;&gt;"--",LEFT(J15,1)&lt;&gt;"["),IF(LEFT(J15,2)="-2",2,1),0),0)</f>
        <v>0</v>
      </c>
      <c r="BL15" s="15">
        <f>IF(BH15&lt;0,BG15+I15+I16,0)</f>
        <v>0</v>
      </c>
      <c r="BM15" s="16">
        <f>IF(P16&lt;&gt;"",VLOOKUP(P16,TurnInfo,2,0),-1)</f>
        <v>-1</v>
      </c>
      <c r="BN15" s="16">
        <f>IF($AV15&gt;=1,-1*BI16+IF($AV15&gt;=2,BI$73+IF(AND(BM$72&gt;0,BM$72&lt;BM15),BN$73-BI$73,0),0),0)</f>
        <v>-1</v>
      </c>
      <c r="BO15" s="16">
        <f>IF(ISERR(FIND("[",O15)),-1,FIND("[",O15))</f>
        <v>-1</v>
      </c>
      <c r="BP15" s="17">
        <f>IF(O15&lt;&gt;"",IF(AND(LEFT(O15,2)&lt;&gt;"--",LEFT(O15,1)&lt;&gt;"["),IF(LEFT(O15,2)="-2",2,1),0),0)</f>
        <v>0</v>
      </c>
      <c r="BQ15" s="15">
        <f>IF(BM15&lt;0,BL15+N15+N16,0)</f>
        <v>0</v>
      </c>
      <c r="BR15" s="16">
        <f>IF(U16&lt;&gt;"",VLOOKUP(U16,TurnInfo,2,0),-1)</f>
        <v>-1</v>
      </c>
      <c r="BS15" s="16">
        <f>IF($AV15&gt;=1,-1*BN16+IF($AV15&gt;=2,BN$73+IF(AND(BR$72&gt;0,BR$72&lt;BR15),BS$73-BN$73,0),0),0)</f>
        <v>-1</v>
      </c>
      <c r="BT15" s="16">
        <f>IF(ISERR(FIND("[",T15)),-1,FIND("[",T15))</f>
        <v>-1</v>
      </c>
      <c r="BU15" s="17">
        <f>IF(T15&lt;&gt;"",IF(AND(LEFT(T15,2)&lt;&gt;"--",LEFT(T15,1)&lt;&gt;"["),IF(LEFT(T15,2)="-2",2,1),0),0)</f>
        <v>0</v>
      </c>
      <c r="BV15" s="15">
        <f>IF(BR15&lt;0,BQ15+S15+S16,0)</f>
        <v>0</v>
      </c>
      <c r="BW15" s="16">
        <f>IF(Z16&lt;&gt;"",VLOOKUP(Z16,TurnInfo,2,0),-1)</f>
        <v>-1</v>
      </c>
      <c r="BX15" s="16">
        <f>IF($AV15&gt;=1,-1*BS16+IF($AV15&gt;=2,BS$73+IF(AND(BW$72&gt;0,BW$72&lt;BW15),BX$73-BS$73,0),0),0)</f>
        <v>-1</v>
      </c>
      <c r="BY15" s="16">
        <f>IF(ISERR(FIND("[",Y15)),-1,FIND("[",Y15))</f>
        <v>-1</v>
      </c>
      <c r="BZ15" s="17">
        <f>IF(Y15&lt;&gt;"",IF(AND(LEFT(Y15,2)&lt;&gt;"--",LEFT(Y15,1)&lt;&gt;"["),IF(LEFT(Y15,2)="-2",2,1),0),0)</f>
        <v>0</v>
      </c>
      <c r="CA15" s="15">
        <f>IF(BW15&lt;0,BV15+X15+X16,0)</f>
        <v>0</v>
      </c>
      <c r="CB15" s="16">
        <f>IF(AE16&lt;&gt;"",VLOOKUP(AE16,TurnInfo,2,0),-1)</f>
        <v>-1</v>
      </c>
      <c r="CC15" s="16">
        <f>IF($AV15&gt;=1,-1*BX16+IF($AV15&gt;=2,BX$73+IF(AND(CB$72&gt;0,CB$72&lt;CB15),CC$73-BX$73,0),0),0)</f>
        <v>-1</v>
      </c>
      <c r="CD15" s="16">
        <f>IF(ISERR(FIND("[",AD15)),-1,FIND("[",AD15))</f>
        <v>-1</v>
      </c>
      <c r="CE15" s="17">
        <f>IF(AD15&lt;&gt;"",IF(AND(LEFT(AD15,2)&lt;&gt;"--",LEFT(AD15,1)&lt;&gt;"["),IF(LEFT(AD15,2)="-2",2,1),0),0)</f>
        <v>0</v>
      </c>
      <c r="CF15" s="15">
        <f>IF(CB15&lt;0,CA15+AC15+AC16,0)</f>
        <v>0</v>
      </c>
      <c r="CG15" s="16">
        <f>IF(AJ16&lt;&gt;"",VLOOKUP(AJ16,TurnInfo,2,0),-1)</f>
        <v>-1</v>
      </c>
      <c r="CH15" s="16">
        <f>IF($AV15&gt;=1,-1*CC16+IF($AV15&gt;=2,CC$73+IF(AND(CG$72&gt;0,CG$72&lt;CG15),CH$73-CC$73,0),0),0)</f>
        <v>-1</v>
      </c>
      <c r="CI15" s="16">
        <f>IF(ISERR(FIND("[",AI15)),-1,FIND("[",AI15))</f>
        <v>-1</v>
      </c>
      <c r="CJ15" s="17">
        <f>IF(AI15&lt;&gt;"",IF(AND(LEFT(AI15,2)&lt;&gt;"--",LEFT(AI15,1)&lt;&gt;"["),IF(LEFT(AI15,2)="-2",2,1),0),0)</f>
        <v>0</v>
      </c>
      <c r="CK15" s="15">
        <f>IF(CG15&lt;0,CF15+AH15+AH16,0)</f>
        <v>0</v>
      </c>
      <c r="CL15" s="16">
        <f>IF(AO16&lt;&gt;"",VLOOKUP(AO16,TurnInfo,2,0),-1)</f>
        <v>-1</v>
      </c>
      <c r="CM15" s="16">
        <f>IF($AV15&gt;=1,-1*CH16+IF($AV15&gt;=2,CH$73+IF(AND(CL$72&gt;0,CL$72&lt;CL15),CM$73-CH$73,0),0),0)</f>
        <v>-1</v>
      </c>
      <c r="CN15" s="16">
        <f>IF(ISERR(FIND("[",AN15)),-1,FIND("[",AN15))</f>
        <v>-1</v>
      </c>
      <c r="CO15" s="17">
        <f>IF(AN15&lt;&gt;"",IF(AND(LEFT(AN15,2)&lt;&gt;"--",LEFT(AN15,1)&lt;&gt;"["),IF(LEFT(AN15,2)="-2",2,1),0),0)</f>
        <v>0</v>
      </c>
    </row>
    <row r="16" spans="2:93" ht="12.75" customHeight="1" x14ac:dyDescent="0.2">
      <c r="B16" s="140"/>
      <c r="C16" s="110"/>
      <c r="D16" s="19"/>
      <c r="E16" s="24">
        <f>IF(D15+BB15&gt;0,BD15,0)</f>
        <v>0</v>
      </c>
      <c r="F16" s="113"/>
      <c r="G16" s="113"/>
      <c r="H16" s="21"/>
      <c r="I16" s="19"/>
      <c r="J16" s="24">
        <f>IF(I15+BG15&gt;0,BI15,0)</f>
        <v>0</v>
      </c>
      <c r="K16" s="113"/>
      <c r="L16" s="113"/>
      <c r="M16" s="21"/>
      <c r="N16" s="19"/>
      <c r="O16" s="24">
        <f>IF(N15+BL15&gt;0,BN15,0)</f>
        <v>0</v>
      </c>
      <c r="P16" s="113"/>
      <c r="Q16" s="113"/>
      <c r="R16" s="21"/>
      <c r="S16" s="19"/>
      <c r="T16" s="24">
        <f>IF(S15+BQ15&gt;0,BS15,0)</f>
        <v>0</v>
      </c>
      <c r="U16" s="113"/>
      <c r="V16" s="113"/>
      <c r="W16" s="21"/>
      <c r="X16" s="19"/>
      <c r="Y16" s="24">
        <f>IF(X15+BV15&gt;0,BX15,0)</f>
        <v>0</v>
      </c>
      <c r="Z16" s="113"/>
      <c r="AA16" s="113"/>
      <c r="AB16" s="21"/>
      <c r="AC16" s="19"/>
      <c r="AD16" s="24">
        <f>IF(AC15+CA15&gt;0,CC15,0)</f>
        <v>0</v>
      </c>
      <c r="AE16" s="113"/>
      <c r="AF16" s="113"/>
      <c r="AG16" s="21"/>
      <c r="AH16" s="19"/>
      <c r="AI16" s="24">
        <f>IF(AH15+CF15&gt;0,CH15,0)</f>
        <v>0</v>
      </c>
      <c r="AJ16" s="113"/>
      <c r="AK16" s="113"/>
      <c r="AL16" s="21"/>
      <c r="AM16" s="19"/>
      <c r="AN16" s="24">
        <f>IF(AM15+CK15&gt;0,CM15,0)</f>
        <v>0</v>
      </c>
      <c r="AO16" s="113"/>
      <c r="AP16" s="113"/>
      <c r="AQ16" s="21"/>
      <c r="AR16" s="88"/>
      <c r="AS16" s="89"/>
      <c r="AY16" s="1">
        <v>1</v>
      </c>
      <c r="BB16" s="15">
        <f>D15+D16+BB15+AZ16</f>
        <v>0</v>
      </c>
      <c r="BC16" s="16">
        <f>IF(AND(BD$7&gt;0,BD$7&lt;BC15),1,0)+BD$8</f>
        <v>0</v>
      </c>
      <c r="BD16" s="16">
        <f>AY16+BF15</f>
        <v>1</v>
      </c>
      <c r="BE16" s="16">
        <f>IF(BC15&gt;0,IF(BE15&gt;0,VALUE(MID(E15,BE15+1,FIND("]",E15)-BE15-1)),0),AZ16)</f>
        <v>0</v>
      </c>
      <c r="BF16" s="17">
        <f>BA16+IF(D15&gt;0,1,0)</f>
        <v>0</v>
      </c>
      <c r="BG16" s="15">
        <f>I15+I16+BG15+BE16</f>
        <v>0</v>
      </c>
      <c r="BH16" s="16">
        <f>IF(AND(BI$7&gt;0,BI$7&lt;BH15),1,0)+BI$8</f>
        <v>0</v>
      </c>
      <c r="BI16" s="16">
        <f>BD16+BK15</f>
        <v>1</v>
      </c>
      <c r="BJ16" s="16">
        <f>IF(BH15&gt;0,IF(BJ15&gt;0,VALUE(MID(J15,BJ15+1,FIND("]",J15)-BJ15-1)),0),BE16)</f>
        <v>0</v>
      </c>
      <c r="BK16" s="17">
        <f>BF16+IF(I15&gt;0,1,0)</f>
        <v>0</v>
      </c>
      <c r="BL16" s="15">
        <f>N15+N16+BL15+BJ16</f>
        <v>0</v>
      </c>
      <c r="BM16" s="16">
        <f>IF(AND(BN$7&gt;0,BN$7&lt;BM15),1,0)+BN$8</f>
        <v>0</v>
      </c>
      <c r="BN16" s="16">
        <f>BI16+BP15</f>
        <v>1</v>
      </c>
      <c r="BO16" s="16">
        <f>IF(BM15&gt;0,IF(BO15&gt;0,VALUE(MID(O15,BO15+1,FIND("]",O15)-BO15-1)),0),BJ16)</f>
        <v>0</v>
      </c>
      <c r="BP16" s="17">
        <f>BK16+IF(N15&gt;0,1,0)</f>
        <v>0</v>
      </c>
      <c r="BQ16" s="15">
        <f>S15+S16+BQ15+BO16</f>
        <v>0</v>
      </c>
      <c r="BR16" s="16">
        <f>IF(AND(BS$7&gt;0,BS$7&lt;BR15),1,0)+BS$8</f>
        <v>0</v>
      </c>
      <c r="BS16" s="16">
        <f>BN16+BU15</f>
        <v>1</v>
      </c>
      <c r="BT16" s="16">
        <f>IF(BR15&gt;0,IF(BT15&gt;0,VALUE(MID(T15,BT15+1,FIND("]",T15)-BT15-1)),0),BO16)</f>
        <v>0</v>
      </c>
      <c r="BU16" s="17">
        <f>BP16+IF(S15&gt;0,1,0)</f>
        <v>0</v>
      </c>
      <c r="BV16" s="15">
        <f>X15+X16+BV15+BT16</f>
        <v>0</v>
      </c>
      <c r="BW16" s="16">
        <f>IF(AND(BX$7&gt;0,BX$7&lt;BW15),1,0)+BX$8</f>
        <v>0</v>
      </c>
      <c r="BX16" s="16">
        <f>BS16+BZ15</f>
        <v>1</v>
      </c>
      <c r="BY16" s="16">
        <f>IF(BW15&gt;0,IF(BY15&gt;0,VALUE(MID(Y15,BY15+1,FIND("]",Y15)-BY15-1)),0),BT16)</f>
        <v>0</v>
      </c>
      <c r="BZ16" s="17">
        <f>BU16+IF(X15&gt;0,1,0)</f>
        <v>0</v>
      </c>
      <c r="CA16" s="15">
        <f>AC15+AC16+CA15+BY16</f>
        <v>0</v>
      </c>
      <c r="CB16" s="16">
        <f>IF(AND(CC$7&gt;0,CC$7&lt;CB15),1,0)+CC$8</f>
        <v>0</v>
      </c>
      <c r="CC16" s="16">
        <f>BX16+CE15</f>
        <v>1</v>
      </c>
      <c r="CD16" s="16">
        <f>IF(CB15&gt;0,IF(CD15&gt;0,VALUE(MID(AD15,CD15+1,FIND("]",AD15)-CD15-1)),0),BY16)</f>
        <v>0</v>
      </c>
      <c r="CE16" s="17">
        <f>BZ16+IF(AC15&gt;0,1,0)</f>
        <v>0</v>
      </c>
      <c r="CF16" s="15">
        <f>AH15+AH16+CF15+CD16</f>
        <v>0</v>
      </c>
      <c r="CG16" s="16">
        <f>IF(AND(CH$7&gt;0,CH$7&lt;CG15),1,0)+CH$8</f>
        <v>0</v>
      </c>
      <c r="CH16" s="16">
        <f>CC16+CJ15</f>
        <v>1</v>
      </c>
      <c r="CI16" s="16">
        <f>IF(CG15&gt;0,IF(CI15&gt;0,VALUE(MID(AI15,CI15+1,FIND("]",AI15)-CI15-1)),0),CD16)</f>
        <v>0</v>
      </c>
      <c r="CJ16" s="17">
        <f>CE16+IF(AH15&gt;0,1,0)</f>
        <v>0</v>
      </c>
      <c r="CK16" s="15">
        <f>AM15+AM16+CK15+CI16</f>
        <v>0</v>
      </c>
      <c r="CL16" s="16">
        <f>IF(AND(CM$7&gt;0,CM$7&lt;CL15),1,0)+CM$8</f>
        <v>0</v>
      </c>
      <c r="CM16" s="16">
        <f>CH16+CO15</f>
        <v>1</v>
      </c>
      <c r="CN16" s="16">
        <f>IF(CL15&gt;0,IF(CN15&gt;0,VALUE(MID(AN15,CN15+1,FIND("]",AN15)-CN15-1)),0),CI16)</f>
        <v>0</v>
      </c>
      <c r="CO16" s="17">
        <f>CJ16+IF(AM15&gt;0,1,0)</f>
        <v>0</v>
      </c>
    </row>
    <row r="17" spans="2:93" ht="12.75" customHeight="1" x14ac:dyDescent="0.2">
      <c r="B17" s="137" t="s">
        <v>38</v>
      </c>
      <c r="C17" s="104"/>
      <c r="D17" s="22"/>
      <c r="E17" s="99" t="str">
        <f>IF(AND(D17+BB17&gt;0,H18&gt;0),INDEX(AirResultsInfo,BB18+BC18+E18+H18,VLOOKUP($B17,AirResultsProjectInfo,2,0)),"")</f>
        <v/>
      </c>
      <c r="F17" s="99"/>
      <c r="G17" s="99"/>
      <c r="H17" s="99"/>
      <c r="I17" s="22"/>
      <c r="J17" s="99" t="str">
        <f>IF(AND(I17+BG17&gt;0,M18&gt;0),INDEX(AirResultsInfo,BG18+BH18+J18+M18,VLOOKUP($B17,AirResultsProjectInfo,2,0)),"")</f>
        <v/>
      </c>
      <c r="K17" s="99"/>
      <c r="L17" s="99"/>
      <c r="M17" s="99"/>
      <c r="N17" s="22"/>
      <c r="O17" s="99" t="str">
        <f>IF(AND(N17+BL17&gt;0,R18&gt;0),INDEX(AirResultsInfo,BL18+BM18+O18+R18,VLOOKUP($B17,AirResultsProjectInfo,2,0)),"")</f>
        <v/>
      </c>
      <c r="P17" s="99"/>
      <c r="Q17" s="99"/>
      <c r="R17" s="99"/>
      <c r="S17" s="22"/>
      <c r="T17" s="99" t="str">
        <f>IF(AND(S17+BQ17&gt;0,W18&gt;0),INDEX(AirResultsInfo,BQ18+BR18+T18+W18,VLOOKUP($B17,AirResultsProjectInfo,2,0)),"")</f>
        <v/>
      </c>
      <c r="U17" s="99"/>
      <c r="V17" s="99"/>
      <c r="W17" s="99"/>
      <c r="X17" s="22"/>
      <c r="Y17" s="99" t="str">
        <f>IF(AND(X17+BV17&gt;0,AB18&gt;0),INDEX(AirResultsInfo,BV18+BW18+Y18+AB18,VLOOKUP($B17,AirResultsProjectInfo,2,0)),"")</f>
        <v/>
      </c>
      <c r="Z17" s="99"/>
      <c r="AA17" s="99"/>
      <c r="AB17" s="99"/>
      <c r="AC17" s="22"/>
      <c r="AD17" s="99" t="str">
        <f>IF(AND(AC17+CA17&gt;0,AG18&gt;0),INDEX(AirResultsInfo,CA18+CB18+AD18+AG18,VLOOKUP($B17,AirResultsProjectInfo,2,0)),"")</f>
        <v/>
      </c>
      <c r="AE17" s="99"/>
      <c r="AF17" s="99"/>
      <c r="AG17" s="99"/>
      <c r="AH17" s="22"/>
      <c r="AI17" s="99" t="str">
        <f>IF(AND(AH17+CF17&gt;0,AL18&gt;0),INDEX(AirResultsInfo,CF18+CG18+AI18+AL18,VLOOKUP($B17,AirResultsProjectInfo,2,0)),"")</f>
        <v/>
      </c>
      <c r="AJ17" s="99"/>
      <c r="AK17" s="99"/>
      <c r="AL17" s="99"/>
      <c r="AM17" s="22"/>
      <c r="AN17" s="99" t="str">
        <f>IF(AND(AM17+CK17&gt;0,AQ18&gt;0),INDEX(AirResultsInfo,CK18+CL18+AN18+AQ18,VLOOKUP($B17,AirResultsProjectInfo,2,0)),"")</f>
        <v/>
      </c>
      <c r="AO17" s="99"/>
      <c r="AP17" s="99"/>
      <c r="AQ17" s="99"/>
      <c r="AR17" s="136" t="s">
        <v>25</v>
      </c>
      <c r="AS17" s="101"/>
      <c r="AV17" s="1">
        <v>1</v>
      </c>
      <c r="BB17" s="15">
        <f>IF(AX17&lt;0,AW18,0)</f>
        <v>0</v>
      </c>
      <c r="BC17" s="16">
        <f>IF(F18&lt;&gt;"",VLOOKUP(F18,TurnInfo,2,0),-1)</f>
        <v>-1</v>
      </c>
      <c r="BD17" s="16">
        <f>IF($AV17&gt;=1,-1*AY18+IF($AV17&gt;=2,AY$73+IF(AND(BC$72&gt;0,BC$72&lt;BC17),BD$73-AY$73,0),0),0)</f>
        <v>0</v>
      </c>
      <c r="BE17" s="16">
        <f>IF(ISERR(FIND("[",E17)),-1,FIND("[",E17))</f>
        <v>-1</v>
      </c>
      <c r="BF17" s="17">
        <f>IF(E17&lt;&gt;"",IF(AND(LEFT(E17,2)&lt;&gt;"--",LEFT(E17,1)&lt;&gt;"["),IF(LEFT(E17,2)="-2",2,1),0),0)</f>
        <v>0</v>
      </c>
      <c r="BG17" s="15">
        <f>IF(BC17&lt;0,BB17+D17+D18,0)</f>
        <v>0</v>
      </c>
      <c r="BH17" s="16">
        <f>IF(K18&lt;&gt;"",VLOOKUP(K18,TurnInfo,2,0),-1)</f>
        <v>-1</v>
      </c>
      <c r="BI17" s="16">
        <f>IF($AV17&gt;=1,-1*BD18+IF($AV17&gt;=2,BD$73+IF(AND(BH$72&gt;0,BH$72&lt;BH17),BI$73-BD$73,0),0),0)</f>
        <v>0</v>
      </c>
      <c r="BJ17" s="16">
        <f>IF(ISERR(FIND("[",J17)),-1,FIND("[",J17))</f>
        <v>-1</v>
      </c>
      <c r="BK17" s="17">
        <f>IF(J17&lt;&gt;"",IF(AND(LEFT(J17,2)&lt;&gt;"--",LEFT(J17,1)&lt;&gt;"["),IF(LEFT(J17,2)="-2",2,1),0),0)</f>
        <v>0</v>
      </c>
      <c r="BL17" s="15">
        <f>IF(BH17&lt;0,BG17+I17+I18,0)</f>
        <v>0</v>
      </c>
      <c r="BM17" s="16">
        <f>IF(P18&lt;&gt;"",VLOOKUP(P18,TurnInfo,2,0),-1)</f>
        <v>-1</v>
      </c>
      <c r="BN17" s="16">
        <f>IF($AV17&gt;=1,-1*BI18+IF($AV17&gt;=2,BI$73+IF(AND(BM$72&gt;0,BM$72&lt;BM17),BN$73-BI$73,0),0),0)</f>
        <v>0</v>
      </c>
      <c r="BO17" s="16">
        <f>IF(ISERR(FIND("[",O17)),-1,FIND("[",O17))</f>
        <v>-1</v>
      </c>
      <c r="BP17" s="17">
        <f>IF(O17&lt;&gt;"",IF(AND(LEFT(O17,2)&lt;&gt;"--",LEFT(O17,1)&lt;&gt;"["),IF(LEFT(O17,2)="-2",2,1),0),0)</f>
        <v>0</v>
      </c>
      <c r="BQ17" s="15">
        <f>IF(BM17&lt;0,BL17+N17+N18,0)</f>
        <v>0</v>
      </c>
      <c r="BR17" s="16">
        <f>IF(U18&lt;&gt;"",VLOOKUP(U18,TurnInfo,2,0),-1)</f>
        <v>-1</v>
      </c>
      <c r="BS17" s="16">
        <f>IF($AV17&gt;=1,-1*BN18+IF($AV17&gt;=2,BN$73+IF(AND(BR$72&gt;0,BR$72&lt;BR17),BS$73-BN$73,0),0),0)</f>
        <v>0</v>
      </c>
      <c r="BT17" s="16">
        <f>IF(ISERR(FIND("[",T17)),-1,FIND("[",T17))</f>
        <v>-1</v>
      </c>
      <c r="BU17" s="17">
        <f>IF(T17&lt;&gt;"",IF(AND(LEFT(T17,2)&lt;&gt;"--",LEFT(T17,1)&lt;&gt;"["),IF(LEFT(T17,2)="-2",2,1),0),0)</f>
        <v>0</v>
      </c>
      <c r="BV17" s="15">
        <f>IF(BR17&lt;0,BQ17+S17+S18,0)</f>
        <v>0</v>
      </c>
      <c r="BW17" s="16">
        <f>IF(Z18&lt;&gt;"",VLOOKUP(Z18,TurnInfo,2,0),-1)</f>
        <v>-1</v>
      </c>
      <c r="BX17" s="16">
        <f>IF($AV17&gt;=1,-1*BS18+IF($AV17&gt;=2,BS$73+IF(AND(BW$72&gt;0,BW$72&lt;BW17),BX$73-BS$73,0),0),0)</f>
        <v>0</v>
      </c>
      <c r="BY17" s="16">
        <f>IF(ISERR(FIND("[",Y17)),-1,FIND("[",Y17))</f>
        <v>-1</v>
      </c>
      <c r="BZ17" s="17">
        <f>IF(Y17&lt;&gt;"",IF(AND(LEFT(Y17,2)&lt;&gt;"--",LEFT(Y17,1)&lt;&gt;"["),IF(LEFT(Y17,2)="-2",2,1),0),0)</f>
        <v>0</v>
      </c>
      <c r="CA17" s="15">
        <f>IF(BW17&lt;0,BV17+X17+X18,0)</f>
        <v>0</v>
      </c>
      <c r="CB17" s="16">
        <f>IF(AE18&lt;&gt;"",VLOOKUP(AE18,TurnInfo,2,0),-1)</f>
        <v>-1</v>
      </c>
      <c r="CC17" s="16">
        <f>IF($AV17&gt;=1,-1*BX18+IF($AV17&gt;=2,BX$73+IF(AND(CB$72&gt;0,CB$72&lt;CB17),CC$73-BX$73,0),0),0)</f>
        <v>0</v>
      </c>
      <c r="CD17" s="16">
        <f>IF(ISERR(FIND("[",AD17)),-1,FIND("[",AD17))</f>
        <v>-1</v>
      </c>
      <c r="CE17" s="17">
        <f>IF(AD17&lt;&gt;"",IF(AND(LEFT(AD17,2)&lt;&gt;"--",LEFT(AD17,1)&lt;&gt;"["),IF(LEFT(AD17,2)="-2",2,1),0),0)</f>
        <v>0</v>
      </c>
      <c r="CF17" s="15">
        <f>IF(CB17&lt;0,CA17+AC17+AC18,0)</f>
        <v>0</v>
      </c>
      <c r="CG17" s="16">
        <f>IF(AJ18&lt;&gt;"",VLOOKUP(AJ18,TurnInfo,2,0),-1)</f>
        <v>-1</v>
      </c>
      <c r="CH17" s="16">
        <f>IF($AV17&gt;=1,-1*CC18+IF($AV17&gt;=2,CC$73+IF(AND(CG$72&gt;0,CG$72&lt;CG17),CH$73-CC$73,0),0),0)</f>
        <v>0</v>
      </c>
      <c r="CI17" s="16">
        <f>IF(ISERR(FIND("[",AI17)),-1,FIND("[",AI17))</f>
        <v>-1</v>
      </c>
      <c r="CJ17" s="17">
        <f>IF(AI17&lt;&gt;"",IF(AND(LEFT(AI17,2)&lt;&gt;"--",LEFT(AI17,1)&lt;&gt;"["),IF(LEFT(AI17,2)="-2",2,1),0),0)</f>
        <v>0</v>
      </c>
      <c r="CK17" s="15">
        <f>IF(CG17&lt;0,CF17+AH17+AH18,0)</f>
        <v>0</v>
      </c>
      <c r="CL17" s="16">
        <f>IF(AO18&lt;&gt;"",VLOOKUP(AO18,TurnInfo,2,0),-1)</f>
        <v>-1</v>
      </c>
      <c r="CM17" s="16">
        <f>IF($AV17&gt;=1,-1*CH18+IF($AV17&gt;=2,CH$73+IF(AND(CL$72&gt;0,CL$72&lt;CL17),CM$73-CH$73,0),0),0)</f>
        <v>0</v>
      </c>
      <c r="CN17" s="16">
        <f>IF(ISERR(FIND("[",AN17)),-1,FIND("[",AN17))</f>
        <v>-1</v>
      </c>
      <c r="CO17" s="17">
        <f>IF(AN17&lt;&gt;"",IF(AND(LEFT(AN17,2)&lt;&gt;"--",LEFT(AN17,1)&lt;&gt;"["),IF(LEFT(AN17,2)="-2",2,1),0),0)</f>
        <v>0</v>
      </c>
    </row>
    <row r="18" spans="2:93" ht="12.75" customHeight="1" x14ac:dyDescent="0.2">
      <c r="B18" s="137"/>
      <c r="C18" s="104"/>
      <c r="D18" s="19"/>
      <c r="E18" s="33">
        <f>IF(D17+BB17&gt;0,BD17,0)</f>
        <v>0</v>
      </c>
      <c r="F18" s="113"/>
      <c r="G18" s="113"/>
      <c r="H18" s="21"/>
      <c r="I18" s="19"/>
      <c r="J18" s="33">
        <f>IF(I17+BG17&gt;0,BI17,0)</f>
        <v>0</v>
      </c>
      <c r="K18" s="113"/>
      <c r="L18" s="113"/>
      <c r="M18" s="21"/>
      <c r="N18" s="19"/>
      <c r="O18" s="33">
        <f>IF(N17+BL17&gt;0,BN17,0)</f>
        <v>0</v>
      </c>
      <c r="P18" s="113"/>
      <c r="Q18" s="113"/>
      <c r="R18" s="21"/>
      <c r="S18" s="19"/>
      <c r="T18" s="33">
        <f>IF(S17+BQ17&gt;0,BS17,0)</f>
        <v>0</v>
      </c>
      <c r="U18" s="113"/>
      <c r="V18" s="113"/>
      <c r="W18" s="21"/>
      <c r="X18" s="19"/>
      <c r="Y18" s="33">
        <f>IF(X17+BV17&gt;0,BX17,0)</f>
        <v>0</v>
      </c>
      <c r="Z18" s="113"/>
      <c r="AA18" s="113"/>
      <c r="AB18" s="21"/>
      <c r="AC18" s="19"/>
      <c r="AD18" s="33">
        <f>IF(AC17+CA17&gt;0,CC17,0)</f>
        <v>0</v>
      </c>
      <c r="AE18" s="113"/>
      <c r="AF18" s="113"/>
      <c r="AG18" s="21"/>
      <c r="AH18" s="19"/>
      <c r="AI18" s="33">
        <f>IF(AH17+CF17&gt;0,CH17,0)</f>
        <v>0</v>
      </c>
      <c r="AJ18" s="113"/>
      <c r="AK18" s="113"/>
      <c r="AL18" s="21"/>
      <c r="AM18" s="19"/>
      <c r="AN18" s="33">
        <f>IF(AM17+CK17&gt;0,CM17,0)</f>
        <v>0</v>
      </c>
      <c r="AO18" s="113"/>
      <c r="AP18" s="113"/>
      <c r="AQ18" s="21"/>
      <c r="AR18" s="136"/>
      <c r="AS18" s="101"/>
      <c r="BB18" s="15">
        <f>D17+D18+BB17+AZ18</f>
        <v>0</v>
      </c>
      <c r="BC18" s="16">
        <f>IF(AND(BD$7&gt;0,BD$7&lt;BC17),1,0)+BD$8</f>
        <v>0</v>
      </c>
      <c r="BD18" s="16">
        <f>AY18+BF17</f>
        <v>0</v>
      </c>
      <c r="BE18" s="16">
        <f>IF(BC17&gt;0,IF(BE17&gt;0,VALUE(MID(E17,BE17+1,FIND("]",E17)-BE17-1)),0),AZ18)</f>
        <v>0</v>
      </c>
      <c r="BF18" s="17">
        <f>BA18+IF(D17&gt;0,1,0)</f>
        <v>0</v>
      </c>
      <c r="BG18" s="15">
        <f>I17+I18+BG17+BE18</f>
        <v>0</v>
      </c>
      <c r="BH18" s="16">
        <f>IF(AND(BI$7&gt;0,BI$7&lt;BH17),1,0)+BI$8</f>
        <v>0</v>
      </c>
      <c r="BI18" s="16">
        <f>BD18+BK17</f>
        <v>0</v>
      </c>
      <c r="BJ18" s="16">
        <f>IF(BH17&gt;0,IF(BJ17&gt;0,VALUE(MID(J17,BJ17+1,FIND("]",J17)-BJ17-1)),0),BE18)</f>
        <v>0</v>
      </c>
      <c r="BK18" s="17">
        <f>BF18+IF(I17&gt;0,1,0)</f>
        <v>0</v>
      </c>
      <c r="BL18" s="15">
        <f>N17+N18+BL17+BJ18</f>
        <v>0</v>
      </c>
      <c r="BM18" s="16">
        <f>IF(AND(BN$7&gt;0,BN$7&lt;BM17),1,0)+BN$8</f>
        <v>0</v>
      </c>
      <c r="BN18" s="16">
        <f>BI18+BP17</f>
        <v>0</v>
      </c>
      <c r="BO18" s="16">
        <f>IF(BM17&gt;0,IF(BO17&gt;0,VALUE(MID(O17,BO17+1,FIND("]",O17)-BO17-1)),0),BJ18)</f>
        <v>0</v>
      </c>
      <c r="BP18" s="17">
        <f>BK18+IF(N17&gt;0,1,0)</f>
        <v>0</v>
      </c>
      <c r="BQ18" s="15">
        <f>S17+S18+BQ17+BO18</f>
        <v>0</v>
      </c>
      <c r="BR18" s="16">
        <f>IF(AND(BS$7&gt;0,BS$7&lt;BR17),1,0)+BS$8</f>
        <v>0</v>
      </c>
      <c r="BS18" s="16">
        <f>BN18+BU17</f>
        <v>0</v>
      </c>
      <c r="BT18" s="16">
        <f>IF(BR17&gt;0,IF(BT17&gt;0,VALUE(MID(T17,BT17+1,FIND("]",T17)-BT17-1)),0),BO18)</f>
        <v>0</v>
      </c>
      <c r="BU18" s="17">
        <f>BP18+IF(S17&gt;0,1,0)</f>
        <v>0</v>
      </c>
      <c r="BV18" s="15">
        <f>X17+X18+BV17+BT18</f>
        <v>0</v>
      </c>
      <c r="BW18" s="16">
        <f>IF(AND(BX$7&gt;0,BX$7&lt;BW17),1,0)+BX$8</f>
        <v>0</v>
      </c>
      <c r="BX18" s="16">
        <f>BS18+BZ17</f>
        <v>0</v>
      </c>
      <c r="BY18" s="16">
        <f>IF(BW17&gt;0,IF(BY17&gt;0,VALUE(MID(Y17,BY17+1,FIND("]",Y17)-BY17-1)),0),BT18)</f>
        <v>0</v>
      </c>
      <c r="BZ18" s="17">
        <f>BU18+IF(X17&gt;0,1,0)</f>
        <v>0</v>
      </c>
      <c r="CA18" s="15">
        <f>AC17+AC18+CA17+BY18</f>
        <v>0</v>
      </c>
      <c r="CB18" s="16">
        <f>IF(AND(CC$7&gt;0,CC$7&lt;CB17),1,0)+CC$8</f>
        <v>0</v>
      </c>
      <c r="CC18" s="16">
        <f>BX18+CE17</f>
        <v>0</v>
      </c>
      <c r="CD18" s="16">
        <f>IF(CB17&gt;0,IF(CD17&gt;0,VALUE(MID(AD17,CD17+1,FIND("]",AD17)-CD17-1)),0),BY18)</f>
        <v>0</v>
      </c>
      <c r="CE18" s="17">
        <f>BZ18+IF(AC17&gt;0,1,0)</f>
        <v>0</v>
      </c>
      <c r="CF18" s="15">
        <f>AH17+AH18+CF17+CD18</f>
        <v>0</v>
      </c>
      <c r="CG18" s="16">
        <f>IF(AND(CH$7&gt;0,CH$7&lt;CG17),1,0)+CH$8</f>
        <v>0</v>
      </c>
      <c r="CH18" s="16">
        <f>CC18+CJ17</f>
        <v>0</v>
      </c>
      <c r="CI18" s="16">
        <f>IF(CG17&gt;0,IF(CI17&gt;0,VALUE(MID(AI17,CI17+1,FIND("]",AI17)-CI17-1)),0),CD18)</f>
        <v>0</v>
      </c>
      <c r="CJ18" s="17">
        <f>CE18+IF(AH17&gt;0,1,0)</f>
        <v>0</v>
      </c>
      <c r="CK18" s="15">
        <f>AM17+AM18+CK17+CI18</f>
        <v>0</v>
      </c>
      <c r="CL18" s="16">
        <f>IF(AND(CM$7&gt;0,CM$7&lt;CL17),1,0)+CM$8</f>
        <v>0</v>
      </c>
      <c r="CM18" s="16">
        <f>CH18+CO17</f>
        <v>0</v>
      </c>
      <c r="CN18" s="16">
        <f>IF(CL17&gt;0,IF(CN17&gt;0,VALUE(MID(AN17,CN17+1,FIND("]",AN17)-CN17-1)),0),CI18)</f>
        <v>0</v>
      </c>
      <c r="CO18" s="17">
        <f>CJ18+IF(AM17&gt;0,1,0)</f>
        <v>0</v>
      </c>
    </row>
    <row r="19" spans="2:93" ht="12.75" customHeight="1" x14ac:dyDescent="0.2">
      <c r="B19" s="96" t="s">
        <v>42</v>
      </c>
      <c r="C19" s="97" t="s">
        <v>43</v>
      </c>
      <c r="D19" s="98"/>
      <c r="E19" s="98"/>
      <c r="F19" s="98"/>
      <c r="G19" s="98"/>
      <c r="H19" s="98"/>
      <c r="I19" s="14"/>
      <c r="J19" s="93"/>
      <c r="K19" s="93"/>
      <c r="L19" s="93"/>
      <c r="M19" s="93"/>
      <c r="N19" s="14"/>
      <c r="O19" s="93"/>
      <c r="P19" s="93"/>
      <c r="Q19" s="93"/>
      <c r="R19" s="93"/>
      <c r="S19" s="14"/>
      <c r="T19" s="93"/>
      <c r="U19" s="93"/>
      <c r="V19" s="93"/>
      <c r="W19" s="93"/>
      <c r="X19" s="14"/>
      <c r="Y19" s="93"/>
      <c r="Z19" s="93"/>
      <c r="AA19" s="93"/>
      <c r="AB19" s="93"/>
      <c r="AC19" s="14"/>
      <c r="AD19" s="93"/>
      <c r="AE19" s="93"/>
      <c r="AF19" s="93"/>
      <c r="AG19" s="93"/>
      <c r="AH19" s="14"/>
      <c r="AI19" s="93"/>
      <c r="AJ19" s="93"/>
      <c r="AK19" s="93"/>
      <c r="AL19" s="93"/>
      <c r="AM19" s="14"/>
      <c r="AN19" s="93"/>
      <c r="AO19" s="93"/>
      <c r="AP19" s="93"/>
      <c r="AQ19" s="93"/>
      <c r="AR19" s="94"/>
      <c r="AS19" s="95"/>
    </row>
    <row r="20" spans="2:93" ht="12.75" customHeight="1" x14ac:dyDescent="0.2">
      <c r="B20" s="96"/>
      <c r="C20" s="97"/>
      <c r="D20" s="98"/>
      <c r="E20" s="98"/>
      <c r="F20" s="98"/>
      <c r="G20" s="98"/>
      <c r="H20" s="98"/>
      <c r="I20" s="19"/>
      <c r="J20" s="113"/>
      <c r="K20" s="113"/>
      <c r="L20" s="135"/>
      <c r="M20" s="135"/>
      <c r="N20" s="19"/>
      <c r="O20" s="113"/>
      <c r="P20" s="113"/>
      <c r="Q20" s="135"/>
      <c r="R20" s="135"/>
      <c r="S20" s="19"/>
      <c r="T20" s="113"/>
      <c r="U20" s="113"/>
      <c r="V20" s="135"/>
      <c r="W20" s="135"/>
      <c r="X20" s="19"/>
      <c r="Y20" s="113"/>
      <c r="Z20" s="113"/>
      <c r="AA20" s="135"/>
      <c r="AB20" s="135"/>
      <c r="AC20" s="19"/>
      <c r="AD20" s="113"/>
      <c r="AE20" s="113"/>
      <c r="AF20" s="135"/>
      <c r="AG20" s="135"/>
      <c r="AH20" s="19"/>
      <c r="AI20" s="113"/>
      <c r="AJ20" s="113"/>
      <c r="AK20" s="135"/>
      <c r="AL20" s="135"/>
      <c r="AM20" s="19"/>
      <c r="AN20" s="113"/>
      <c r="AO20" s="113"/>
      <c r="AP20" s="135"/>
      <c r="AQ20" s="135"/>
      <c r="AR20" s="94"/>
      <c r="AS20" s="95"/>
    </row>
    <row r="21" spans="2:93" ht="12.75" customHeight="1" x14ac:dyDescent="0.2">
      <c r="B21" s="90" t="s">
        <v>110</v>
      </c>
      <c r="C21" s="91" t="s">
        <v>43</v>
      </c>
      <c r="D21" s="92"/>
      <c r="E21" s="92"/>
      <c r="F21" s="92"/>
      <c r="G21" s="92"/>
      <c r="H21" s="92"/>
      <c r="I21" s="22"/>
      <c r="J21" s="81"/>
      <c r="K21" s="81"/>
      <c r="L21" s="81"/>
      <c r="M21" s="81"/>
      <c r="N21" s="22"/>
      <c r="O21" s="81"/>
      <c r="P21" s="81"/>
      <c r="Q21" s="81"/>
      <c r="R21" s="81"/>
      <c r="S21" s="22"/>
      <c r="T21" s="81"/>
      <c r="U21" s="81"/>
      <c r="V21" s="81"/>
      <c r="W21" s="81"/>
      <c r="X21" s="22"/>
      <c r="Y21" s="81"/>
      <c r="Z21" s="81"/>
      <c r="AA21" s="81"/>
      <c r="AB21" s="81"/>
      <c r="AC21" s="22"/>
      <c r="AD21" s="81"/>
      <c r="AE21" s="81"/>
      <c r="AF21" s="81"/>
      <c r="AG21" s="81"/>
      <c r="AH21" s="22"/>
      <c r="AI21" s="81"/>
      <c r="AJ21" s="81"/>
      <c r="AK21" s="81"/>
      <c r="AL21" s="81"/>
      <c r="AM21" s="22"/>
      <c r="AN21" s="81"/>
      <c r="AO21" s="81"/>
      <c r="AP21" s="81"/>
      <c r="AQ21" s="81"/>
      <c r="AR21" s="88"/>
      <c r="AS21" s="89"/>
    </row>
    <row r="22" spans="2:93" ht="12.75" customHeight="1" x14ac:dyDescent="0.2">
      <c r="B22" s="90"/>
      <c r="C22" s="91"/>
      <c r="D22" s="92"/>
      <c r="E22" s="92"/>
      <c r="F22" s="92"/>
      <c r="G22" s="92"/>
      <c r="H22" s="92"/>
      <c r="I22" s="19"/>
      <c r="J22" s="113"/>
      <c r="K22" s="113"/>
      <c r="L22" s="134"/>
      <c r="M22" s="134"/>
      <c r="N22" s="19"/>
      <c r="O22" s="113"/>
      <c r="P22" s="113"/>
      <c r="Q22" s="134"/>
      <c r="R22" s="134"/>
      <c r="S22" s="19"/>
      <c r="T22" s="113"/>
      <c r="U22" s="113"/>
      <c r="V22" s="134"/>
      <c r="W22" s="134"/>
      <c r="X22" s="19"/>
      <c r="Y22" s="113"/>
      <c r="Z22" s="113"/>
      <c r="AA22" s="134"/>
      <c r="AB22" s="134"/>
      <c r="AC22" s="19"/>
      <c r="AD22" s="113"/>
      <c r="AE22" s="113"/>
      <c r="AF22" s="134"/>
      <c r="AG22" s="134"/>
      <c r="AH22" s="19"/>
      <c r="AI22" s="113"/>
      <c r="AJ22" s="113"/>
      <c r="AK22" s="134"/>
      <c r="AL22" s="134"/>
      <c r="AM22" s="19"/>
      <c r="AN22" s="113"/>
      <c r="AO22" s="113"/>
      <c r="AP22" s="134"/>
      <c r="AQ22" s="134"/>
      <c r="AR22" s="88"/>
      <c r="AS22" s="89"/>
    </row>
    <row r="23" spans="2:93" ht="12.75" customHeight="1" x14ac:dyDescent="0.2">
      <c r="B23" s="90" t="s">
        <v>111</v>
      </c>
      <c r="C23" s="91" t="s">
        <v>43</v>
      </c>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22"/>
      <c r="AD23" s="81"/>
      <c r="AE23" s="81"/>
      <c r="AF23" s="81"/>
      <c r="AG23" s="81"/>
      <c r="AH23" s="22"/>
      <c r="AI23" s="81"/>
      <c r="AJ23" s="81"/>
      <c r="AK23" s="81"/>
      <c r="AL23" s="81"/>
      <c r="AM23" s="22"/>
      <c r="AN23" s="81"/>
      <c r="AO23" s="81"/>
      <c r="AP23" s="81"/>
      <c r="AQ23" s="81"/>
      <c r="AR23" s="88"/>
      <c r="AS23" s="89"/>
    </row>
    <row r="24" spans="2:93" ht="12.75" customHeight="1" x14ac:dyDescent="0.2">
      <c r="B24" s="90"/>
      <c r="C24" s="91"/>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19"/>
      <c r="AD24" s="113"/>
      <c r="AE24" s="113"/>
      <c r="AF24" s="134"/>
      <c r="AG24" s="134"/>
      <c r="AH24" s="19"/>
      <c r="AI24" s="113"/>
      <c r="AJ24" s="113"/>
      <c r="AK24" s="134"/>
      <c r="AL24" s="134"/>
      <c r="AM24" s="19"/>
      <c r="AN24" s="113"/>
      <c r="AO24" s="113"/>
      <c r="AP24" s="134"/>
      <c r="AQ24" s="134"/>
      <c r="AR24" s="88"/>
      <c r="AS24" s="89"/>
    </row>
    <row r="25" spans="2:93" ht="12.75" customHeight="1" x14ac:dyDescent="0.2">
      <c r="B25" s="90" t="s">
        <v>44</v>
      </c>
      <c r="C25" s="91" t="s">
        <v>45</v>
      </c>
      <c r="D25" s="92"/>
      <c r="E25" s="92"/>
      <c r="F25" s="92"/>
      <c r="G25" s="92"/>
      <c r="H25" s="92"/>
      <c r="I25" s="22"/>
      <c r="J25" s="81"/>
      <c r="K25" s="81"/>
      <c r="L25" s="81"/>
      <c r="M25" s="81"/>
      <c r="N25" s="22"/>
      <c r="O25" s="81"/>
      <c r="P25" s="81"/>
      <c r="Q25" s="81"/>
      <c r="R25" s="81"/>
      <c r="S25" s="22"/>
      <c r="T25" s="81"/>
      <c r="U25" s="81"/>
      <c r="V25" s="81"/>
      <c r="W25" s="81"/>
      <c r="X25" s="22"/>
      <c r="Y25" s="81"/>
      <c r="Z25" s="81"/>
      <c r="AA25" s="81"/>
      <c r="AB25" s="81"/>
      <c r="AC25" s="22"/>
      <c r="AD25" s="81"/>
      <c r="AE25" s="81"/>
      <c r="AF25" s="81"/>
      <c r="AG25" s="81"/>
      <c r="AH25" s="22"/>
      <c r="AI25" s="81"/>
      <c r="AJ25" s="81"/>
      <c r="AK25" s="81"/>
      <c r="AL25" s="81"/>
      <c r="AM25" s="22"/>
      <c r="AN25" s="81"/>
      <c r="AO25" s="81"/>
      <c r="AP25" s="81"/>
      <c r="AQ25" s="81"/>
      <c r="AR25" s="88"/>
      <c r="AS25" s="89"/>
    </row>
    <row r="26" spans="2:93" ht="12.75" customHeight="1" x14ac:dyDescent="0.2">
      <c r="B26" s="90"/>
      <c r="C26" s="91"/>
      <c r="D26" s="92"/>
      <c r="E26" s="92"/>
      <c r="F26" s="92"/>
      <c r="G26" s="92"/>
      <c r="H26" s="92"/>
      <c r="I26" s="19"/>
      <c r="J26" s="113"/>
      <c r="K26" s="113"/>
      <c r="L26" s="139"/>
      <c r="M26" s="139"/>
      <c r="N26" s="19"/>
      <c r="O26" s="113"/>
      <c r="P26" s="113"/>
      <c r="Q26" s="139"/>
      <c r="R26" s="139"/>
      <c r="S26" s="19"/>
      <c r="T26" s="113"/>
      <c r="U26" s="113"/>
      <c r="V26" s="139"/>
      <c r="W26" s="139"/>
      <c r="X26" s="19"/>
      <c r="Y26" s="113"/>
      <c r="Z26" s="113"/>
      <c r="AA26" s="139"/>
      <c r="AB26" s="139"/>
      <c r="AC26" s="19"/>
      <c r="AD26" s="113"/>
      <c r="AE26" s="113"/>
      <c r="AF26" s="139"/>
      <c r="AG26" s="139"/>
      <c r="AH26" s="19"/>
      <c r="AI26" s="113"/>
      <c r="AJ26" s="113"/>
      <c r="AK26" s="139"/>
      <c r="AL26" s="139"/>
      <c r="AM26" s="19"/>
      <c r="AN26" s="113"/>
      <c r="AO26" s="113"/>
      <c r="AP26" s="139"/>
      <c r="AQ26" s="139"/>
      <c r="AR26" s="88"/>
      <c r="AS26" s="89"/>
    </row>
    <row r="27" spans="2:93" ht="12.75" customHeight="1" x14ac:dyDescent="0.2">
      <c r="B27" s="85" t="s">
        <v>46</v>
      </c>
      <c r="C27" s="86" t="s">
        <v>47</v>
      </c>
      <c r="D27" s="87"/>
      <c r="E27" s="87"/>
      <c r="F27" s="87"/>
      <c r="G27" s="87"/>
      <c r="H27" s="87"/>
      <c r="I27" s="22"/>
      <c r="J27" s="141"/>
      <c r="K27" s="141"/>
      <c r="L27" s="141"/>
      <c r="M27" s="141"/>
      <c r="N27" s="22"/>
      <c r="O27" s="141"/>
      <c r="P27" s="141"/>
      <c r="Q27" s="141"/>
      <c r="R27" s="141"/>
      <c r="S27" s="22"/>
      <c r="T27" s="141"/>
      <c r="U27" s="141"/>
      <c r="V27" s="141"/>
      <c r="W27" s="141"/>
      <c r="X27" s="22"/>
      <c r="Y27" s="141"/>
      <c r="Z27" s="141"/>
      <c r="AA27" s="141"/>
      <c r="AB27" s="141"/>
      <c r="AC27" s="22"/>
      <c r="AD27" s="141"/>
      <c r="AE27" s="141"/>
      <c r="AF27" s="141"/>
      <c r="AG27" s="141"/>
      <c r="AH27" s="22"/>
      <c r="AI27" s="141"/>
      <c r="AJ27" s="141"/>
      <c r="AK27" s="141"/>
      <c r="AL27" s="141"/>
      <c r="AM27" s="22"/>
      <c r="AN27" s="141"/>
      <c r="AO27" s="141"/>
      <c r="AP27" s="141"/>
      <c r="AQ27" s="141"/>
      <c r="AR27" s="82"/>
      <c r="AS27" s="83"/>
    </row>
    <row r="28" spans="2:93" ht="12.75" customHeight="1" x14ac:dyDescent="0.2">
      <c r="B28" s="85"/>
      <c r="C28" s="86"/>
      <c r="D28" s="87"/>
      <c r="E28" s="87"/>
      <c r="F28" s="87"/>
      <c r="G28" s="87"/>
      <c r="H28" s="87"/>
      <c r="I28" s="19"/>
      <c r="J28" s="116"/>
      <c r="K28" s="116"/>
      <c r="L28" s="116"/>
      <c r="M28" s="116"/>
      <c r="N28" s="19"/>
      <c r="O28" s="116"/>
      <c r="P28" s="116"/>
      <c r="Q28" s="116"/>
      <c r="R28" s="116"/>
      <c r="S28" s="19"/>
      <c r="T28" s="116"/>
      <c r="U28" s="116"/>
      <c r="V28" s="116"/>
      <c r="W28" s="116"/>
      <c r="X28" s="19"/>
      <c r="Y28" s="116"/>
      <c r="Z28" s="116"/>
      <c r="AA28" s="116"/>
      <c r="AB28" s="116"/>
      <c r="AC28" s="19"/>
      <c r="AD28" s="116"/>
      <c r="AE28" s="116"/>
      <c r="AF28" s="116"/>
      <c r="AG28" s="116"/>
      <c r="AH28" s="19"/>
      <c r="AI28" s="116"/>
      <c r="AJ28" s="116"/>
      <c r="AK28" s="116"/>
      <c r="AL28" s="116"/>
      <c r="AM28" s="19"/>
      <c r="AN28" s="116"/>
      <c r="AO28" s="116"/>
      <c r="AP28" s="116"/>
      <c r="AQ28" s="116"/>
      <c r="AR28" s="82"/>
      <c r="AS28" s="83"/>
    </row>
    <row r="29" spans="2:93" ht="12.75" customHeight="1" x14ac:dyDescent="0.2">
      <c r="B29" s="79" t="s">
        <v>48</v>
      </c>
      <c r="C29" s="79"/>
      <c r="D29" s="80">
        <f>SUM(D7:D28)</f>
        <v>0</v>
      </c>
      <c r="E29" s="80"/>
      <c r="F29" s="80"/>
      <c r="G29" s="80"/>
      <c r="H29" s="80"/>
      <c r="I29" s="80">
        <f>SUM(I7:I28)</f>
        <v>0</v>
      </c>
      <c r="J29" s="80"/>
      <c r="K29" s="80"/>
      <c r="L29" s="80"/>
      <c r="M29" s="80"/>
      <c r="N29" s="80">
        <f>SUM(N7:N28)</f>
        <v>0</v>
      </c>
      <c r="O29" s="80"/>
      <c r="P29" s="80"/>
      <c r="Q29" s="80"/>
      <c r="R29" s="80"/>
      <c r="S29" s="80">
        <f>SUM(S7:S28)</f>
        <v>0</v>
      </c>
      <c r="T29" s="80"/>
      <c r="U29" s="80"/>
      <c r="V29" s="80"/>
      <c r="W29" s="80"/>
      <c r="X29" s="80">
        <f>SUM(X7:X28)</f>
        <v>0</v>
      </c>
      <c r="Y29" s="80"/>
      <c r="Z29" s="80"/>
      <c r="AA29" s="80"/>
      <c r="AB29" s="80"/>
      <c r="AC29" s="80">
        <f>SUM(AC7:AC28)</f>
        <v>0</v>
      </c>
      <c r="AD29" s="80"/>
      <c r="AE29" s="80"/>
      <c r="AF29" s="80"/>
      <c r="AG29" s="80"/>
      <c r="AH29" s="80">
        <f>SUM(AH7:AH28)</f>
        <v>0</v>
      </c>
      <c r="AI29" s="80"/>
      <c r="AJ29" s="80"/>
      <c r="AK29" s="80"/>
      <c r="AL29" s="80"/>
      <c r="AM29" s="80">
        <f>SUM(AM7:AM28)</f>
        <v>0</v>
      </c>
      <c r="AN29" s="80"/>
      <c r="AO29" s="80"/>
      <c r="AP29" s="80"/>
      <c r="AQ29" s="80"/>
      <c r="AR29" s="27"/>
      <c r="AS29" s="28"/>
      <c r="BB29" s="15">
        <f>IF(OR(D29&gt;ROUND((D$4+0.9)/2,0),SUMIF($B7:$B28,"",D7:D28)&lt;&gt;0),1,0)</f>
        <v>0</v>
      </c>
      <c r="BC29" s="16"/>
      <c r="BD29" s="16"/>
      <c r="BE29" s="16"/>
      <c r="BF29" s="17"/>
      <c r="BG29" s="15">
        <f>IF(OR(I29&gt;ROUND((I$4+0.9)/2,0),SUMIF($B7:$B28,"",I7:I28)&lt;&gt;0),1,0)</f>
        <v>0</v>
      </c>
      <c r="BH29" s="16"/>
      <c r="BI29" s="16"/>
      <c r="BJ29" s="16"/>
      <c r="BK29" s="17"/>
      <c r="BL29" s="15">
        <f>IF(OR(N29&gt;ROUND((N$4+0.9)/2,0),SUMIF($B7:$B28,"",N7:N28)&lt;&gt;0),1,0)</f>
        <v>0</v>
      </c>
      <c r="BM29" s="16"/>
      <c r="BN29" s="16"/>
      <c r="BO29" s="16"/>
      <c r="BP29" s="17"/>
      <c r="BQ29" s="15">
        <f>IF(OR(S29&gt;ROUND((S$4+0.9)/2,0),SUMIF($B7:$B28,"",S7:S28)&lt;&gt;0),1,0)</f>
        <v>0</v>
      </c>
      <c r="BR29" s="16"/>
      <c r="BS29" s="16"/>
      <c r="BT29" s="16"/>
      <c r="BU29" s="17"/>
      <c r="BV29" s="15">
        <f>IF(OR(X29&gt;ROUND((X$4+0.9)/2,0),SUMIF($B7:$B28,"",X7:X28)&lt;&gt;0),1,0)</f>
        <v>0</v>
      </c>
      <c r="BW29" s="16"/>
      <c r="BX29" s="16"/>
      <c r="BY29" s="16"/>
      <c r="BZ29" s="17"/>
      <c r="CA29" s="15">
        <f>IF(OR(AC29&gt;ROUND((AC$4+0.9)/2,0),SUMIF($B7:$B28,"",AC7:AC28)&lt;&gt;0),1,0)</f>
        <v>0</v>
      </c>
      <c r="CB29" s="16"/>
      <c r="CC29" s="16"/>
      <c r="CD29" s="16"/>
      <c r="CE29" s="17"/>
      <c r="CF29" s="15">
        <f>IF(OR(AH29&gt;ROUND((AH$4+0.9)/2,0),SUMIF($B7:$B28,"",AH7:AH28)&lt;&gt;0),1,0)</f>
        <v>0</v>
      </c>
      <c r="CG29" s="16"/>
      <c r="CH29" s="16"/>
      <c r="CI29" s="16"/>
      <c r="CJ29" s="17"/>
      <c r="CK29" s="15">
        <f>IF(OR(AM29&gt;ROUND((AM$4+0.9)/2,0),SUMIF($B7:$B28,"",AM7:AM28)&lt;&gt;0),1,0)</f>
        <v>0</v>
      </c>
      <c r="CL29" s="16"/>
      <c r="CM29" s="16"/>
      <c r="CN29" s="16"/>
      <c r="CO29" s="17"/>
    </row>
    <row r="30" spans="2:93" ht="12.75" customHeight="1" x14ac:dyDescent="0.2">
      <c r="B30" s="114" t="s">
        <v>49</v>
      </c>
      <c r="C30" s="115"/>
      <c r="D30" s="22"/>
      <c r="E30" s="99" t="str">
        <f>IF(AND(D30+BB30&gt;0,H31&gt;0),VLOOKUP(BB31+BC31+E31+H31,NavalResultsInfo,VLOOKUP($B30,NavalResultsProjectInfo,2,0)),"")</f>
        <v/>
      </c>
      <c r="F30" s="99"/>
      <c r="G30" s="99"/>
      <c r="H30" s="99"/>
      <c r="I30" s="22"/>
      <c r="J30" s="99" t="str">
        <f>IF(AND(I30+BG30&gt;0,M31&gt;0),VLOOKUP(BG31+BH31+J31+M31,NavalResultsInfo,VLOOKUP($B30,NavalResultsProjectInfo,2,0)),"")</f>
        <v/>
      </c>
      <c r="K30" s="99"/>
      <c r="L30" s="99"/>
      <c r="M30" s="99"/>
      <c r="N30" s="22"/>
      <c r="O30" s="99" t="str">
        <f>IF(AND(N30+BL30&gt;0,R31&gt;0),VLOOKUP(BL31+BM31+O31+R31,NavalResultsInfo,VLOOKUP($B30,NavalResultsProjectInfo,2,0)),"")</f>
        <v/>
      </c>
      <c r="P30" s="99"/>
      <c r="Q30" s="99"/>
      <c r="R30" s="99"/>
      <c r="S30" s="22"/>
      <c r="T30" s="99" t="str">
        <f>IF(AND(S30+BQ30&gt;0,W31&gt;0),VLOOKUP(BQ31+BR31+T31+W31,NavalResultsInfo,VLOOKUP($B30,NavalResultsProjectInfo,2,0)),"")</f>
        <v/>
      </c>
      <c r="U30" s="99"/>
      <c r="V30" s="99"/>
      <c r="W30" s="99"/>
      <c r="X30" s="22"/>
      <c r="Y30" s="99" t="str">
        <f>IF(AND(X30+BV30&gt;0,AB31&gt;0),VLOOKUP(BV31+BW31+Y31+AB31,NavalResultsInfo,VLOOKUP($B30,NavalResultsProjectInfo,2,0)),"")</f>
        <v/>
      </c>
      <c r="Z30" s="99"/>
      <c r="AA30" s="99"/>
      <c r="AB30" s="99"/>
      <c r="AC30" s="22"/>
      <c r="AD30" s="99" t="str">
        <f>IF(AND(AC30+CA30&gt;0,AG31&gt;0),VLOOKUP(CA31+CB31+AD31+AG31,NavalResultsInfo,VLOOKUP($B30,NavalResultsProjectInfo,2,0)),"")</f>
        <v/>
      </c>
      <c r="AE30" s="99"/>
      <c r="AF30" s="99"/>
      <c r="AG30" s="99"/>
      <c r="AH30" s="22"/>
      <c r="AI30" s="99" t="str">
        <f>IF(AND(AH30+CF30&gt;0,AL31&gt;0),VLOOKUP(CF31+CG31+AI31+AL31,NavalResultsInfo,VLOOKUP($B30,NavalResultsProjectInfo,2,0)),"")</f>
        <v/>
      </c>
      <c r="AJ30" s="99"/>
      <c r="AK30" s="99"/>
      <c r="AL30" s="99"/>
      <c r="AM30" s="22"/>
      <c r="AN30" s="99" t="str">
        <f>IF(AND(AM30+CK30&gt;0,AQ31&gt;0),VLOOKUP(CK31+CL31+AN31+AQ31,NavalResultsInfo,VLOOKUP($B30,NavalResultsProjectInfo,2,0)),"")</f>
        <v/>
      </c>
      <c r="AO30" s="99"/>
      <c r="AP30" s="99"/>
      <c r="AQ30" s="99"/>
      <c r="AR30" s="94" t="s">
        <v>12</v>
      </c>
      <c r="AS30" s="112"/>
      <c r="BB30" s="15">
        <f>IF(AX30&lt;0,AW31,0)</f>
        <v>0</v>
      </c>
      <c r="BC30" s="16">
        <f>IF(F31&lt;&gt;"",VLOOKUP(F31,TurnInfo,2,0),-1)</f>
        <v>-1</v>
      </c>
      <c r="BD30" s="16">
        <f>IF(AND(UPPER(LEFT(E30,1))="B",F31&lt;&gt;""),VLOOKUP(F31,TurnInfo,2,0),-1)</f>
        <v>-1</v>
      </c>
      <c r="BE30" s="16">
        <f>IF(ISERR(FIND("[",E30)),-1,FIND("[",E30))</f>
        <v>-1</v>
      </c>
      <c r="BF30" s="17">
        <f>IF(E30&lt;&gt;"",IF(AND(LEFT(E30,2)&lt;&gt;"--",LEFT(E30,1)&lt;&gt;"["),IF(LEFT(E30,2)="-2",2,1),0),0)</f>
        <v>0</v>
      </c>
      <c r="BG30" s="15">
        <f>IF(BC30&lt;0,BB30+D30+D31,0)</f>
        <v>0</v>
      </c>
      <c r="BH30" s="16">
        <f>IF(K31&lt;&gt;"",VLOOKUP(K31,TurnInfo,2,0),-1)</f>
        <v>-1</v>
      </c>
      <c r="BI30" s="16">
        <f>IF(AND(UPPER(LEFT(J30,1))="B",K31&lt;&gt;""),VLOOKUP(K31,TurnInfo,2,0),-1)</f>
        <v>-1</v>
      </c>
      <c r="BJ30" s="16">
        <f>IF(ISERR(FIND("[",J30)),-1,FIND("[",J30))</f>
        <v>-1</v>
      </c>
      <c r="BK30" s="17">
        <f>IF(J30&lt;&gt;"",IF(AND(LEFT(J30,2)&lt;&gt;"--",LEFT(J30,1)&lt;&gt;"["),IF(LEFT(J30,2)="-2",2,1),0),0)</f>
        <v>0</v>
      </c>
      <c r="BL30" s="15">
        <f>IF(BH30&lt;0,BG30+I30+I31,0)</f>
        <v>0</v>
      </c>
      <c r="BM30" s="16">
        <f>IF(P31&lt;&gt;"",VLOOKUP(P31,TurnInfo,2,0),-1)</f>
        <v>-1</v>
      </c>
      <c r="BN30" s="16">
        <f>IF(AND(UPPER(LEFT(O30,1))="B",P31&lt;&gt;""),VLOOKUP(P31,TurnInfo,2,0),-1)</f>
        <v>-1</v>
      </c>
      <c r="BO30" s="16">
        <f>IF(ISERR(FIND("[",O30)),-1,FIND("[",O30))</f>
        <v>-1</v>
      </c>
      <c r="BP30" s="17">
        <f>IF(O30&lt;&gt;"",IF(AND(LEFT(O30,2)&lt;&gt;"--",LEFT(O30,1)&lt;&gt;"["),IF(LEFT(O30,2)="-2",2,1),0),0)</f>
        <v>0</v>
      </c>
      <c r="BQ30" s="15">
        <f>IF(BM30&lt;0,BL30+N30+N31,0)</f>
        <v>0</v>
      </c>
      <c r="BR30" s="16">
        <f>IF(U31&lt;&gt;"",VLOOKUP(U31,TurnInfo,2,0),-1)</f>
        <v>-1</v>
      </c>
      <c r="BS30" s="16">
        <f>IF(AND(UPPER(LEFT(T30,1))="B",U31&lt;&gt;""),VLOOKUP(U31,TurnInfo,2,0),-1)</f>
        <v>-1</v>
      </c>
      <c r="BT30" s="16">
        <f>IF(ISERR(FIND("[",T30)),-1,FIND("[",T30))</f>
        <v>-1</v>
      </c>
      <c r="BU30" s="17">
        <f>IF(T30&lt;&gt;"",IF(AND(LEFT(T30,2)&lt;&gt;"--",LEFT(T30,1)&lt;&gt;"["),IF(LEFT(T30,2)="-2",2,1),0),0)</f>
        <v>0</v>
      </c>
      <c r="BV30" s="15">
        <f>IF(BR30&lt;0,BQ30+S30+S31,0)</f>
        <v>0</v>
      </c>
      <c r="BW30" s="16">
        <f>IF(Z31&lt;&gt;"",VLOOKUP(Z31,TurnInfo,2,0),-1)</f>
        <v>-1</v>
      </c>
      <c r="BX30" s="16">
        <f>IF(AND(UPPER(LEFT(Y30,1))="B",Z31&lt;&gt;""),VLOOKUP(Z31,TurnInfo,2,0),-1)</f>
        <v>-1</v>
      </c>
      <c r="BY30" s="16">
        <f>IF(ISERR(FIND("[",Y30)),-1,FIND("[",Y30))</f>
        <v>-1</v>
      </c>
      <c r="BZ30" s="17">
        <f>IF(Y30&lt;&gt;"",IF(AND(LEFT(Y30,2)&lt;&gt;"--",LEFT(Y30,1)&lt;&gt;"["),IF(LEFT(Y30,2)="-2",2,1),0),0)</f>
        <v>0</v>
      </c>
      <c r="CA30" s="15">
        <f>IF(BW30&lt;0,BV30+X30+X31,0)</f>
        <v>0</v>
      </c>
      <c r="CB30" s="16">
        <f>IF(AE31&lt;&gt;"",VLOOKUP(AE31,TurnInfo,2,0),-1)</f>
        <v>-1</v>
      </c>
      <c r="CC30" s="16">
        <f>IF(AND(UPPER(LEFT(AD30,1))="B",AE31&lt;&gt;""),VLOOKUP(AE31,TurnInfo,2,0),-1)</f>
        <v>-1</v>
      </c>
      <c r="CD30" s="16">
        <f>IF(ISERR(FIND("[",AD30)),-1,FIND("[",AD30))</f>
        <v>-1</v>
      </c>
      <c r="CE30" s="17">
        <f>IF(AD30&lt;&gt;"",IF(AND(LEFT(AD30,2)&lt;&gt;"--",LEFT(AD30,1)&lt;&gt;"["),IF(LEFT(AD30,2)="-2",2,1),0),0)</f>
        <v>0</v>
      </c>
      <c r="CF30" s="15">
        <f>IF(CB30&lt;0,CA30+AC30+AC31,0)</f>
        <v>0</v>
      </c>
      <c r="CG30" s="16">
        <f>IF(AJ31&lt;&gt;"",VLOOKUP(AJ31,TurnInfo,2,0),-1)</f>
        <v>-1</v>
      </c>
      <c r="CH30" s="16">
        <f>IF(AND(UPPER(LEFT(AI30,1))="B",AJ31&lt;&gt;""),VLOOKUP(AJ31,TurnInfo,2,0),-1)</f>
        <v>-1</v>
      </c>
      <c r="CI30" s="16">
        <f>IF(ISERR(FIND("[",AI30)),-1,FIND("[",AI30))</f>
        <v>-1</v>
      </c>
      <c r="CJ30" s="17">
        <f>IF(AI30&lt;&gt;"",IF(AND(LEFT(AI30,2)&lt;&gt;"--",LEFT(AI30,1)&lt;&gt;"["),IF(LEFT(AI30,2)="-2",2,1),0),0)</f>
        <v>0</v>
      </c>
      <c r="CK30" s="15">
        <f>IF(CG30&lt;0,CF30+AH30+AH31,0)</f>
        <v>0</v>
      </c>
      <c r="CL30" s="16">
        <f>IF(AO31&lt;&gt;"",VLOOKUP(AO31,TurnInfo,2,0),-1)</f>
        <v>-1</v>
      </c>
      <c r="CM30" s="16">
        <f>IF(AND(UPPER(LEFT(AN30,1))="B",AO31&lt;&gt;""),VLOOKUP(AO31,TurnInfo,2,0),-1)</f>
        <v>-1</v>
      </c>
      <c r="CN30" s="16">
        <f>IF(ISERR(FIND("[",AN30)),-1,FIND("[",AN30))</f>
        <v>-1</v>
      </c>
      <c r="CO30" s="17">
        <f>IF(AN30&lt;&gt;"",IF(AND(LEFT(AN30,2)&lt;&gt;"--",LEFT(AN30,1)&lt;&gt;"["),IF(LEFT(AN30,2)="-2",2,1),0),0)</f>
        <v>0</v>
      </c>
    </row>
    <row r="31" spans="2:93" ht="12.75" customHeight="1" x14ac:dyDescent="0.2">
      <c r="B31" s="114"/>
      <c r="C31" s="115"/>
      <c r="D31" s="19"/>
      <c r="E31" s="20"/>
      <c r="F31" s="113"/>
      <c r="G31" s="113"/>
      <c r="H31" s="21"/>
      <c r="I31" s="19"/>
      <c r="J31" s="20"/>
      <c r="K31" s="113"/>
      <c r="L31" s="113"/>
      <c r="M31" s="21"/>
      <c r="N31" s="19"/>
      <c r="O31" s="20"/>
      <c r="P31" s="113"/>
      <c r="Q31" s="113"/>
      <c r="R31" s="21"/>
      <c r="S31" s="19"/>
      <c r="T31" s="20"/>
      <c r="U31" s="113"/>
      <c r="V31" s="113"/>
      <c r="W31" s="21"/>
      <c r="X31" s="19"/>
      <c r="Y31" s="20"/>
      <c r="Z31" s="113"/>
      <c r="AA31" s="113"/>
      <c r="AB31" s="21"/>
      <c r="AC31" s="19"/>
      <c r="AD31" s="20"/>
      <c r="AE31" s="113"/>
      <c r="AF31" s="113"/>
      <c r="AG31" s="21"/>
      <c r="AH31" s="19"/>
      <c r="AI31" s="20"/>
      <c r="AJ31" s="113"/>
      <c r="AK31" s="113"/>
      <c r="AL31" s="21"/>
      <c r="AM31" s="19"/>
      <c r="AN31" s="20"/>
      <c r="AO31" s="113"/>
      <c r="AP31" s="113"/>
      <c r="AQ31" s="21"/>
      <c r="AR31" s="94"/>
      <c r="AS31" s="112"/>
      <c r="BB31" s="15">
        <f>D30+D31+BB30+AZ31</f>
        <v>0</v>
      </c>
      <c r="BC31" s="16"/>
      <c r="BD31" s="16">
        <f>IF(AY30&gt;0,1,0)+AY31</f>
        <v>0</v>
      </c>
      <c r="BE31" s="16">
        <f>IF(BC30&gt;0,IF(BE30&gt;0,VALUE(MID(E30,BE30+1,FIND("]",E30)-BE30-1)),0),AZ31)</f>
        <v>0</v>
      </c>
      <c r="BF31" s="17">
        <f>BA31+IF(D30&gt;0,1,0)</f>
        <v>0</v>
      </c>
      <c r="BG31" s="15">
        <f>I30+I31+BG30+BE31</f>
        <v>0</v>
      </c>
      <c r="BH31" s="16"/>
      <c r="BI31" s="16">
        <f>IF(BD30&gt;0,1,0)+BD31</f>
        <v>0</v>
      </c>
      <c r="BJ31" s="16">
        <f>IF(BH30&gt;0,IF(BJ30&gt;0,VALUE(MID(J30,BJ30+1,FIND("]",J30)-BJ30-1)),0),BE31)</f>
        <v>0</v>
      </c>
      <c r="BK31" s="17">
        <f>BF31+IF(I30&gt;0,1,0)</f>
        <v>0</v>
      </c>
      <c r="BL31" s="15">
        <f>N30+N31+BL30+BJ31</f>
        <v>0</v>
      </c>
      <c r="BM31" s="16"/>
      <c r="BN31" s="16">
        <f>IF(BI30&gt;0,1,0)+BI31</f>
        <v>0</v>
      </c>
      <c r="BO31" s="16">
        <f>IF(BM30&gt;0,IF(BO30&gt;0,VALUE(MID(O30,BO30+1,FIND("]",O30)-BO30-1)),0),BJ31)</f>
        <v>0</v>
      </c>
      <c r="BP31" s="17">
        <f>BK31+IF(N30&gt;0,1,0)</f>
        <v>0</v>
      </c>
      <c r="BQ31" s="15">
        <f>S30+S31+BQ30+BO31</f>
        <v>0</v>
      </c>
      <c r="BR31" s="16"/>
      <c r="BS31" s="16">
        <f>IF(BN30&gt;0,1,0)+BN31</f>
        <v>0</v>
      </c>
      <c r="BT31" s="16">
        <f>IF(BR30&gt;0,IF(BT30&gt;0,VALUE(MID(T30,BT30+1,FIND("]",T30)-BT30-1)),0),BO31)</f>
        <v>0</v>
      </c>
      <c r="BU31" s="17">
        <f>BP31+IF(S30&gt;0,1,0)</f>
        <v>0</v>
      </c>
      <c r="BV31" s="15">
        <f>X30+X31+BV30+BT31</f>
        <v>0</v>
      </c>
      <c r="BW31" s="16"/>
      <c r="BX31" s="16">
        <f>IF(BS30&gt;0,1,0)+BS31</f>
        <v>0</v>
      </c>
      <c r="BY31" s="16">
        <f>IF(BW30&gt;0,IF(BY30&gt;0,VALUE(MID(Y30,BY30+1,FIND("]",Y30)-BY30-1)),0),BT31)</f>
        <v>0</v>
      </c>
      <c r="BZ31" s="17">
        <f>BU31+IF(X30&gt;0,1,0)</f>
        <v>0</v>
      </c>
      <c r="CA31" s="15">
        <f>AC30+AC31+CA30+BY31</f>
        <v>0</v>
      </c>
      <c r="CB31" s="16"/>
      <c r="CC31" s="16">
        <f>IF(BX30&gt;0,1,0)+BX31</f>
        <v>0</v>
      </c>
      <c r="CD31" s="16">
        <f>IF(CB30&gt;0,IF(CD30&gt;0,VALUE(MID(AD30,CD30+1,FIND("]",AD30)-CD30-1)),0),BY31)</f>
        <v>0</v>
      </c>
      <c r="CE31" s="17">
        <f>BZ31+IF(AC30&gt;0,1,0)</f>
        <v>0</v>
      </c>
      <c r="CF31" s="15">
        <f>AH30+AH31+CF30+CD31</f>
        <v>0</v>
      </c>
      <c r="CG31" s="16"/>
      <c r="CH31" s="16">
        <f>IF(CC30&gt;0,1,0)+CC31</f>
        <v>0</v>
      </c>
      <c r="CI31" s="16">
        <f>IF(CG30&gt;0,IF(CI30&gt;0,VALUE(MID(AI30,CI30+1,FIND("]",AI30)-CI30-1)),0),CD31)</f>
        <v>0</v>
      </c>
      <c r="CJ31" s="17">
        <f>CE31+IF(AH30&gt;0,1,0)</f>
        <v>0</v>
      </c>
      <c r="CK31" s="15">
        <f>AM30+AM31+CK30+CI31</f>
        <v>0</v>
      </c>
      <c r="CL31" s="16"/>
      <c r="CM31" s="16">
        <f>IF(CH30&gt;0,1,0)+CH31</f>
        <v>0</v>
      </c>
      <c r="CN31" s="16">
        <f>IF(CL30&gt;0,IF(CN30&gt;0,VALUE(MID(AN30,CN30+1,FIND("]",AN30)-CN30-1)),0),CI31)</f>
        <v>0</v>
      </c>
      <c r="CO31" s="17">
        <f>CJ31+IF(AM30&gt;0,1,0)</f>
        <v>0</v>
      </c>
    </row>
    <row r="32" spans="2:93" ht="12.75" customHeight="1" x14ac:dyDescent="0.2">
      <c r="B32" s="90" t="s">
        <v>24</v>
      </c>
      <c r="C32" s="108"/>
      <c r="D32" s="22"/>
      <c r="E32" s="99" t="str">
        <f>IF(AND(D32+BB32&gt;0,H33&gt;0),INDEX(NavalResultsInfo,BB33+BC33+E33+H33,VLOOKUP($B32,NavalResultsProjectInfo,2,0)),"")</f>
        <v/>
      </c>
      <c r="F32" s="99"/>
      <c r="G32" s="99"/>
      <c r="H32" s="99"/>
      <c r="I32" s="22"/>
      <c r="J32" s="99" t="str">
        <f>IF(AND(I32+BG32&gt;0,M33&gt;0),INDEX(NavalResultsInfo,BG33+BH33+J33+M33,VLOOKUP($B32,NavalResultsProjectInfo,2,0)),"")</f>
        <v/>
      </c>
      <c r="K32" s="99"/>
      <c r="L32" s="99"/>
      <c r="M32" s="99"/>
      <c r="N32" s="22"/>
      <c r="O32" s="99" t="str">
        <f>IF(AND(N32+BL32&gt;0,R33&gt;0),INDEX(NavalResultsInfo,BL33+BM33+O33+R33,VLOOKUP($B32,NavalResultsProjectInfo,2,0)),"")</f>
        <v/>
      </c>
      <c r="P32" s="99"/>
      <c r="Q32" s="99"/>
      <c r="R32" s="99"/>
      <c r="S32" s="22"/>
      <c r="T32" s="99" t="str">
        <f>IF(AND(S32+BQ32&gt;0,W33&gt;0),INDEX(NavalResultsInfo,BQ33+BR33+T33+W33,VLOOKUP($B32,NavalResultsProjectInfo,2,0)),"")</f>
        <v/>
      </c>
      <c r="U32" s="99"/>
      <c r="V32" s="99"/>
      <c r="W32" s="99"/>
      <c r="X32" s="22"/>
      <c r="Y32" s="99" t="str">
        <f>IF(AND(X32+BV32&gt;0,AB33&gt;0),INDEX(NavalResultsInfo,BV33+BW33+Y33+AB33,VLOOKUP($B32,NavalResultsProjectInfo,2,0)),"")</f>
        <v/>
      </c>
      <c r="Z32" s="99"/>
      <c r="AA32" s="99"/>
      <c r="AB32" s="99"/>
      <c r="AC32" s="22"/>
      <c r="AD32" s="99" t="str">
        <f>IF(AND(AC32+CA32&gt;0,AG33&gt;0),INDEX(NavalResultsInfo,CA33+CB33+AD33+AG33,VLOOKUP($B32,NavalResultsProjectInfo,2,0)),"")</f>
        <v/>
      </c>
      <c r="AE32" s="99"/>
      <c r="AF32" s="99"/>
      <c r="AG32" s="99"/>
      <c r="AH32" s="22"/>
      <c r="AI32" s="99" t="str">
        <f>IF(AND(AH32+CF32&gt;0,AL33&gt;0),INDEX(NavalResultsInfo,CF33+CG33+AI33+AL33,VLOOKUP($B32,NavalResultsProjectInfo,2,0)),"")</f>
        <v/>
      </c>
      <c r="AJ32" s="99"/>
      <c r="AK32" s="99"/>
      <c r="AL32" s="99"/>
      <c r="AM32" s="22"/>
      <c r="AN32" s="99" t="str">
        <f>IF(AND(AM32+CK32&gt;0,AQ33&gt;0),INDEX(NavalResultsInfo,CK33+CL33+AN33+AQ33,VLOOKUP($B32,NavalResultsProjectInfo,2,0)),"")</f>
        <v/>
      </c>
      <c r="AO32" s="99"/>
      <c r="AP32" s="99"/>
      <c r="AQ32" s="99"/>
      <c r="AR32" s="105" t="s">
        <v>25</v>
      </c>
      <c r="AS32" s="106"/>
      <c r="AV32" s="1">
        <v>1</v>
      </c>
      <c r="BB32" s="15">
        <f>IF(AX32&lt;0,AW33,0)</f>
        <v>0</v>
      </c>
      <c r="BC32" s="16">
        <f>IF(F33&lt;&gt;"",VLOOKUP(F33,TurnInfo,2,0),-1)</f>
        <v>-1</v>
      </c>
      <c r="BD32" s="16">
        <f>IF($AV32&gt;=1,-1*AY33+IF($AV32&gt;=2,AY$73+IF(AND(BC$72&gt;0,BC$72&lt;BC32),BD$73-AY$73,0),0),0)</f>
        <v>-2</v>
      </c>
      <c r="BE32" s="16">
        <f>IF(ISERR(FIND("[",E32)),-1,FIND("[",E32))</f>
        <v>-1</v>
      </c>
      <c r="BF32" s="17">
        <f>IF(E32&lt;&gt;"",IF(AND(LEFT(E32,2)&lt;&gt;"--",LEFT(E32,1)&lt;&gt;"["),IF(LEFT(E32,2)="-2",2,1),0),0)</f>
        <v>0</v>
      </c>
      <c r="BG32" s="15">
        <f>IF(BC32&lt;0,BB32+D32+D33,0)</f>
        <v>0</v>
      </c>
      <c r="BH32" s="16">
        <f>IF(K33&lt;&gt;"",VLOOKUP(K33,TurnInfo,2,0),-1)</f>
        <v>-1</v>
      </c>
      <c r="BI32" s="16">
        <f>IF($AV32&gt;=1,-1*BD33+IF($AV32&gt;=2,BD$73+IF(AND(BH$72&gt;0,BH$72&lt;BH32),BI$73-BD$73,0),0),0)</f>
        <v>-2</v>
      </c>
      <c r="BJ32" s="16">
        <f>IF(ISERR(FIND("[",J32)),-1,FIND("[",J32))</f>
        <v>-1</v>
      </c>
      <c r="BK32" s="17">
        <f>IF(J32&lt;&gt;"",IF(AND(LEFT(J32,2)&lt;&gt;"--",LEFT(J32,1)&lt;&gt;"["),IF(LEFT(J32,2)="-2",2,1),0),0)</f>
        <v>0</v>
      </c>
      <c r="BL32" s="15">
        <f>IF(BH32&lt;0,BG32+I32+I33,0)</f>
        <v>0</v>
      </c>
      <c r="BM32" s="16">
        <f>IF(P33&lt;&gt;"",VLOOKUP(P33,TurnInfo,2,0),-1)</f>
        <v>-1</v>
      </c>
      <c r="BN32" s="16">
        <f>IF($AV32&gt;=1,-1*BI33+IF($AV32&gt;=2,BI$73+IF(AND(BM$72&gt;0,BM$72&lt;BM32),BN$73-BI$73,0),0),0)</f>
        <v>-2</v>
      </c>
      <c r="BO32" s="16">
        <f>IF(ISERR(FIND("[",O32)),-1,FIND("[",O32))</f>
        <v>-1</v>
      </c>
      <c r="BP32" s="17">
        <f>IF(O32&lt;&gt;"",IF(AND(LEFT(O32,2)&lt;&gt;"--",LEFT(O32,1)&lt;&gt;"["),IF(LEFT(O32,2)="-2",2,1),0),0)</f>
        <v>0</v>
      </c>
      <c r="BQ32" s="15">
        <f>IF(BM32&lt;0,BL32+N32+N33,0)</f>
        <v>0</v>
      </c>
      <c r="BR32" s="16">
        <f>IF(U33&lt;&gt;"",VLOOKUP(U33,TurnInfo,2,0),-1)</f>
        <v>-1</v>
      </c>
      <c r="BS32" s="16">
        <f>IF($AV32&gt;=1,-1*BN33+IF($AV32&gt;=2,BN$73+IF(AND(BR$72&gt;0,BR$72&lt;BR32),BS$73-BN$73,0),0),0)</f>
        <v>-2</v>
      </c>
      <c r="BT32" s="16">
        <f>IF(ISERR(FIND("[",T32)),-1,FIND("[",T32))</f>
        <v>-1</v>
      </c>
      <c r="BU32" s="17">
        <f>IF(T32&lt;&gt;"",IF(AND(LEFT(T32,2)&lt;&gt;"--",LEFT(T32,1)&lt;&gt;"["),IF(LEFT(T32,2)="-2",2,1),0),0)</f>
        <v>0</v>
      </c>
      <c r="BV32" s="15">
        <f>IF(BR32&lt;0,BQ32+S32+S33,0)</f>
        <v>0</v>
      </c>
      <c r="BW32" s="16">
        <f>IF(Z33&lt;&gt;"",VLOOKUP(Z33,TurnInfo,2,0),-1)</f>
        <v>-1</v>
      </c>
      <c r="BX32" s="16">
        <f>IF($AV32&gt;=1,-1*BS33+IF($AV32&gt;=2,BS$73+IF(AND(BW$72&gt;0,BW$72&lt;BW32),BX$73-BS$73,0),0),0)</f>
        <v>-2</v>
      </c>
      <c r="BY32" s="16">
        <f>IF(ISERR(FIND("[",Y32)),-1,FIND("[",Y32))</f>
        <v>-1</v>
      </c>
      <c r="BZ32" s="17">
        <f>IF(Y32&lt;&gt;"",IF(AND(LEFT(Y32,2)&lt;&gt;"--",LEFT(Y32,1)&lt;&gt;"["),IF(LEFT(Y32,2)="-2",2,1),0),0)</f>
        <v>0</v>
      </c>
      <c r="CA32" s="15">
        <f>IF(BW32&lt;0,BV32+X32+X33,0)</f>
        <v>0</v>
      </c>
      <c r="CB32" s="16">
        <f>IF(AE33&lt;&gt;"",VLOOKUP(AE33,TurnInfo,2,0),-1)</f>
        <v>-1</v>
      </c>
      <c r="CC32" s="16">
        <f>IF($AV32&gt;=1,-1*BX33+IF($AV32&gt;=2,BX$73+IF(AND(CB$72&gt;0,CB$72&lt;CB32),CC$73-BX$73,0),0),0)</f>
        <v>-2</v>
      </c>
      <c r="CD32" s="16">
        <f>IF(ISERR(FIND("[",AD32)),-1,FIND("[",AD32))</f>
        <v>-1</v>
      </c>
      <c r="CE32" s="17">
        <f>IF(AD32&lt;&gt;"",IF(AND(LEFT(AD32,2)&lt;&gt;"--",LEFT(AD32,1)&lt;&gt;"["),IF(LEFT(AD32,2)="-2",2,1),0),0)</f>
        <v>0</v>
      </c>
      <c r="CF32" s="15">
        <f>IF(CB32&lt;0,CA32+AC32+AC33,0)</f>
        <v>0</v>
      </c>
      <c r="CG32" s="16">
        <f>IF(AJ33&lt;&gt;"",VLOOKUP(AJ33,TurnInfo,2,0),-1)</f>
        <v>-1</v>
      </c>
      <c r="CH32" s="16">
        <f>IF($AV32&gt;=1,-1*CC33+IF($AV32&gt;=2,CC$73+IF(AND(CG$72&gt;0,CG$72&lt;CG32),CH$73-CC$73,0),0),0)</f>
        <v>-2</v>
      </c>
      <c r="CI32" s="16">
        <f>IF(ISERR(FIND("[",AI32)),-1,FIND("[",AI32))</f>
        <v>-1</v>
      </c>
      <c r="CJ32" s="17">
        <f>IF(AI32&lt;&gt;"",IF(AND(LEFT(AI32,2)&lt;&gt;"--",LEFT(AI32,1)&lt;&gt;"["),IF(LEFT(AI32,2)="-2",2,1),0),0)</f>
        <v>0</v>
      </c>
      <c r="CK32" s="15">
        <f>IF(CG32&lt;0,CF32+AH32+AH33,0)</f>
        <v>0</v>
      </c>
      <c r="CL32" s="16">
        <f>IF(AO33&lt;&gt;"",VLOOKUP(AO33,TurnInfo,2,0),-1)</f>
        <v>-1</v>
      </c>
      <c r="CM32" s="16">
        <f>IF($AV32&gt;=1,-1*CH33+IF($AV32&gt;=2,CH$73+IF(AND(CL$72&gt;0,CL$72&lt;CL32),CM$73-CH$73,0),0),0)</f>
        <v>-2</v>
      </c>
      <c r="CN32" s="16">
        <f>IF(ISERR(FIND("[",AN32)),-1,FIND("[",AN32))</f>
        <v>-1</v>
      </c>
      <c r="CO32" s="17">
        <f>IF(AN32&lt;&gt;"",IF(AND(LEFT(AN32,2)&lt;&gt;"--",LEFT(AN32,1)&lt;&gt;"["),IF(LEFT(AN32,2)="-2",2,1),0),0)</f>
        <v>0</v>
      </c>
    </row>
    <row r="33" spans="2:93" ht="12.75" customHeight="1" x14ac:dyDescent="0.2">
      <c r="B33" s="90"/>
      <c r="C33" s="108"/>
      <c r="D33" s="19"/>
      <c r="E33" s="33">
        <f>IF(D32+BB32&gt;0,BD32,0)</f>
        <v>0</v>
      </c>
      <c r="F33" s="113"/>
      <c r="G33" s="113"/>
      <c r="H33" s="21"/>
      <c r="I33" s="19"/>
      <c r="J33" s="33">
        <f>IF(I32+BG32&gt;0,BI32,0)</f>
        <v>0</v>
      </c>
      <c r="K33" s="113"/>
      <c r="L33" s="113"/>
      <c r="M33" s="21"/>
      <c r="N33" s="19"/>
      <c r="O33" s="33">
        <f>IF(N32+BL32&gt;0,BN32,0)</f>
        <v>0</v>
      </c>
      <c r="P33" s="113"/>
      <c r="Q33" s="113"/>
      <c r="R33" s="21"/>
      <c r="S33" s="19"/>
      <c r="T33" s="33">
        <f>IF(S32+BQ32&gt;0,BS32,0)</f>
        <v>0</v>
      </c>
      <c r="U33" s="113"/>
      <c r="V33" s="113"/>
      <c r="W33" s="21"/>
      <c r="X33" s="19"/>
      <c r="Y33" s="33">
        <f>IF(X32+BV32&gt;0,BX32,0)</f>
        <v>0</v>
      </c>
      <c r="Z33" s="113"/>
      <c r="AA33" s="113"/>
      <c r="AB33" s="21"/>
      <c r="AC33" s="19"/>
      <c r="AD33" s="33">
        <f>IF(AC32+CA32&gt;0,CC32,0)</f>
        <v>0</v>
      </c>
      <c r="AE33" s="113"/>
      <c r="AF33" s="113"/>
      <c r="AG33" s="21"/>
      <c r="AH33" s="19"/>
      <c r="AI33" s="33">
        <f>IF(AH32+CF32&gt;0,CH32,0)</f>
        <v>0</v>
      </c>
      <c r="AJ33" s="113"/>
      <c r="AK33" s="113"/>
      <c r="AL33" s="21"/>
      <c r="AM33" s="19"/>
      <c r="AN33" s="33">
        <f>IF(AM32+CK32&gt;0,CM32,0)</f>
        <v>0</v>
      </c>
      <c r="AO33" s="113"/>
      <c r="AP33" s="113"/>
      <c r="AQ33" s="21"/>
      <c r="AR33" s="105"/>
      <c r="AS33" s="106"/>
      <c r="AY33" s="1">
        <v>2</v>
      </c>
      <c r="BB33" s="15">
        <f>D32+D33+BB32+AZ33</f>
        <v>0</v>
      </c>
      <c r="BC33" s="16">
        <f>IF(AND(BD$30&gt;0,BD$30&lt;BC32),1,0)+BD$31</f>
        <v>0</v>
      </c>
      <c r="BD33" s="16">
        <f>AY33+BF32</f>
        <v>2</v>
      </c>
      <c r="BE33" s="16">
        <f>IF(BC32&gt;0,IF(BE32&gt;0,VALUE(MID(E32,BE32+1,FIND("]",E32)-BE32-1)),0),AZ33)</f>
        <v>0</v>
      </c>
      <c r="BF33" s="17">
        <f>BA33+IF(D32&gt;0,1,0)</f>
        <v>0</v>
      </c>
      <c r="BG33" s="15">
        <f>I32+I33+BG32+BE33</f>
        <v>0</v>
      </c>
      <c r="BH33" s="16">
        <f>IF(AND(BI$30&gt;0,BI$30&lt;BH32),1,0)+BI$31</f>
        <v>0</v>
      </c>
      <c r="BI33" s="16">
        <f>BD33+BK32</f>
        <v>2</v>
      </c>
      <c r="BJ33" s="16">
        <f>IF(BH32&gt;0,IF(BJ32&gt;0,VALUE(MID(J32,BJ32+1,FIND("]",J32)-BJ32-1)),0),BE33)</f>
        <v>0</v>
      </c>
      <c r="BK33" s="17">
        <f>BF33+IF(I32&gt;0,1,0)</f>
        <v>0</v>
      </c>
      <c r="BL33" s="15">
        <f>N32+N33+BL32+BJ33</f>
        <v>0</v>
      </c>
      <c r="BM33" s="16">
        <f>IF(AND(BN$30&gt;0,BN$30&lt;BM32),1,0)+BN$31</f>
        <v>0</v>
      </c>
      <c r="BN33" s="16">
        <f>BI33+BP32</f>
        <v>2</v>
      </c>
      <c r="BO33" s="16">
        <f>IF(BM32&gt;0,IF(BO32&gt;0,VALUE(MID(O32,BO32+1,FIND("]",O32)-BO32-1)),0),BJ33)</f>
        <v>0</v>
      </c>
      <c r="BP33" s="17">
        <f>BK33+IF(N32&gt;0,1,0)</f>
        <v>0</v>
      </c>
      <c r="BQ33" s="15">
        <f>S32+S33+BQ32+BO33</f>
        <v>0</v>
      </c>
      <c r="BR33" s="16">
        <f>IF(AND(BS$30&gt;0,BS$30&lt;BR32),1,0)+BS$31</f>
        <v>0</v>
      </c>
      <c r="BS33" s="16">
        <f>BN33+BU32</f>
        <v>2</v>
      </c>
      <c r="BT33" s="16">
        <f>IF(BR32&gt;0,IF(BT32&gt;0,VALUE(MID(T32,BT32+1,FIND("]",T32)-BT32-1)),0),BO33)</f>
        <v>0</v>
      </c>
      <c r="BU33" s="17">
        <f>BP33+IF(S32&gt;0,1,0)</f>
        <v>0</v>
      </c>
      <c r="BV33" s="15">
        <f>X32+X33+BV32+BT33</f>
        <v>0</v>
      </c>
      <c r="BW33" s="16">
        <f>IF(AND(BX$30&gt;0,BX$30&lt;BW32),1,0)+BX$31</f>
        <v>0</v>
      </c>
      <c r="BX33" s="16">
        <f>BS33+BZ32</f>
        <v>2</v>
      </c>
      <c r="BY33" s="16">
        <f>IF(BW32&gt;0,IF(BY32&gt;0,VALUE(MID(Y32,BY32+1,FIND("]",Y32)-BY32-1)),0),BT33)</f>
        <v>0</v>
      </c>
      <c r="BZ33" s="17">
        <f>BU33+IF(X32&gt;0,1,0)</f>
        <v>0</v>
      </c>
      <c r="CA33" s="15">
        <f>AC32+AC33+CA32+BY33</f>
        <v>0</v>
      </c>
      <c r="CB33" s="16">
        <f>IF(AND(CC$30&gt;0,CC$30&lt;CB32),1,0)+CC$31</f>
        <v>0</v>
      </c>
      <c r="CC33" s="16">
        <f>BX33+CE32</f>
        <v>2</v>
      </c>
      <c r="CD33" s="16">
        <f>IF(CB32&gt;0,IF(CD32&gt;0,VALUE(MID(AD32,CD32+1,FIND("]",AD32)-CD32-1)),0),BY33)</f>
        <v>0</v>
      </c>
      <c r="CE33" s="17">
        <f>BZ33+IF(AC32&gt;0,1,0)</f>
        <v>0</v>
      </c>
      <c r="CF33" s="15">
        <f>AH32+AH33+CF32+CD33</f>
        <v>0</v>
      </c>
      <c r="CG33" s="16">
        <f>IF(AND(CH$30&gt;0,CH$30&lt;CG32),1,0)+CH$31</f>
        <v>0</v>
      </c>
      <c r="CH33" s="16">
        <f>CC33+CJ32</f>
        <v>2</v>
      </c>
      <c r="CI33" s="16">
        <f>IF(CG32&gt;0,IF(CI32&gt;0,VALUE(MID(AI32,CI32+1,FIND("]",AI32)-CI32-1)),0),CD33)</f>
        <v>0</v>
      </c>
      <c r="CJ33" s="17">
        <f>CE33+IF(AH32&gt;0,1,0)</f>
        <v>0</v>
      </c>
      <c r="CK33" s="15">
        <f>AM32+AM33+CK32+CI33</f>
        <v>0</v>
      </c>
      <c r="CL33" s="16">
        <f>IF(AND(CM$30&gt;0,CM$30&lt;CL32),1,0)+CM$31</f>
        <v>0</v>
      </c>
      <c r="CM33" s="16">
        <f>CH33+CO32</f>
        <v>2</v>
      </c>
      <c r="CN33" s="16">
        <f>IF(CL32&gt;0,IF(CN32&gt;0,VALUE(MID(AN32,CN32+1,FIND("]",AN32)-CN32-1)),0),CI33)</f>
        <v>0</v>
      </c>
      <c r="CO33" s="17">
        <f>CJ33+IF(AM32&gt;0,1,0)</f>
        <v>0</v>
      </c>
    </row>
    <row r="34" spans="2:93" ht="12.75" customHeight="1" x14ac:dyDescent="0.2">
      <c r="B34" s="128" t="s">
        <v>50</v>
      </c>
      <c r="C34" s="110"/>
      <c r="D34" s="92"/>
      <c r="E34" s="92"/>
      <c r="F34" s="92"/>
      <c r="G34" s="92"/>
      <c r="H34" s="92"/>
      <c r="I34" s="22"/>
      <c r="J34" s="99" t="str">
        <f>IF(AND(I34+BG34&gt;0,M35&gt;0),INDEX(NavalResultsInfo,BG35+BH35+J35+M35,VLOOKUP($B34,NavalResultsProjectInfo,2,0)),"")</f>
        <v/>
      </c>
      <c r="K34" s="99"/>
      <c r="L34" s="99"/>
      <c r="M34" s="99"/>
      <c r="N34" s="22"/>
      <c r="O34" s="99" t="str">
        <f>IF(AND(N34+BL34&gt;0,R35&gt;0),INDEX(NavalResultsInfo,BL35+BM35+O35+R35,VLOOKUP($B34,NavalResultsProjectInfo,2,0)),"")</f>
        <v/>
      </c>
      <c r="P34" s="99"/>
      <c r="Q34" s="99"/>
      <c r="R34" s="99"/>
      <c r="S34" s="22"/>
      <c r="T34" s="99" t="str">
        <f>IF(AND(S34+BQ34&gt;0,W35&gt;0),INDEX(NavalResultsInfo,BQ35+BR35+T35+W35,VLOOKUP($B34,NavalResultsProjectInfo,2,0)),"")</f>
        <v/>
      </c>
      <c r="U34" s="99"/>
      <c r="V34" s="99"/>
      <c r="W34" s="99"/>
      <c r="X34" s="22"/>
      <c r="Y34" s="99" t="str">
        <f>IF(AND(X34+BV34&gt;0,AB35&gt;0),INDEX(NavalResultsInfo,BV35+BW35+Y35+AB35,VLOOKUP($B34,NavalResultsProjectInfo,2,0)),"")</f>
        <v/>
      </c>
      <c r="Z34" s="99"/>
      <c r="AA34" s="99"/>
      <c r="AB34" s="99"/>
      <c r="AC34" s="22"/>
      <c r="AD34" s="99" t="str">
        <f>IF(AND(AC34+CA34&gt;0,AG35&gt;0),INDEX(NavalResultsInfo,CA35+CB35+AD35+AG35,VLOOKUP($B34,NavalResultsProjectInfo,2,0)),"")</f>
        <v/>
      </c>
      <c r="AE34" s="99"/>
      <c r="AF34" s="99"/>
      <c r="AG34" s="99"/>
      <c r="AH34" s="22"/>
      <c r="AI34" s="99" t="str">
        <f>IF(AND(AH34+CF34&gt;0,AL35&gt;0),INDEX(NavalResultsInfo,CF35+CG35+AI35+AL35,VLOOKUP($B34,NavalResultsProjectInfo,2,0)),"")</f>
        <v/>
      </c>
      <c r="AJ34" s="99"/>
      <c r="AK34" s="99"/>
      <c r="AL34" s="99"/>
      <c r="AM34" s="22"/>
      <c r="AN34" s="99" t="str">
        <f>IF(AND(AM34+CK34&gt;0,AQ35&gt;0),INDEX(NavalResultsInfo,CK35+CL35+AN35+AQ35,VLOOKUP($B34,NavalResultsProjectInfo,2,0)),"")</f>
        <v/>
      </c>
      <c r="AO34" s="99"/>
      <c r="AP34" s="99"/>
      <c r="AQ34" s="99"/>
      <c r="AR34" s="88" t="s">
        <v>51</v>
      </c>
      <c r="AS34" s="89" t="s">
        <v>12</v>
      </c>
      <c r="AV34" s="1">
        <v>2</v>
      </c>
      <c r="BB34" s="15">
        <f>IF(AX34&lt;0,AW35,0)</f>
        <v>0</v>
      </c>
      <c r="BC34" s="16">
        <f>IF(F35&lt;&gt;"",VLOOKUP(F35,TurnInfo,2,0),-1)</f>
        <v>-1</v>
      </c>
      <c r="BD34" s="16">
        <f>IF($AV34&gt;=1,-1*AY35+IF($AV34&gt;=2,AY$73+IF(AND(BC$72&gt;0,BC$72&lt;BC34),BD$73-AY$73,0),0),0)</f>
        <v>0</v>
      </c>
      <c r="BE34" s="16">
        <f>IF(ISERR(FIND("[",E34)),-1,FIND("[",E34))</f>
        <v>-1</v>
      </c>
      <c r="BF34" s="17">
        <f>IF(E34&lt;&gt;"",IF(AND(LEFT(E34,2)&lt;&gt;"--",LEFT(E34,1)&lt;&gt;"["),IF(LEFT(E34,2)="-2",2,1),0),0)</f>
        <v>0</v>
      </c>
      <c r="BG34" s="15">
        <f>IF(BC34&lt;0,BB34+D34+D35,0)</f>
        <v>0</v>
      </c>
      <c r="BH34" s="16">
        <f>IF(K35&lt;&gt;"",VLOOKUP(K35,TurnInfo,2,0),-1)</f>
        <v>-1</v>
      </c>
      <c r="BI34" s="16">
        <f>IF($AV34&gt;=1,-1*BD35+IF($AV34&gt;=2,BD$73+IF(AND(BH$72&gt;0,BH$72&lt;BH34),BI$73-BD$73,0),0),0)</f>
        <v>0</v>
      </c>
      <c r="BJ34" s="16">
        <f>IF(ISERR(FIND("[",J34)),-1,FIND("[",J34))</f>
        <v>-1</v>
      </c>
      <c r="BK34" s="17">
        <f>IF(J34&lt;&gt;"",IF(AND(LEFT(J34,2)&lt;&gt;"--",LEFT(J34,1)&lt;&gt;"["),IF(LEFT(J34,2)="-2",2,1),0),0)</f>
        <v>0</v>
      </c>
      <c r="BL34" s="15">
        <f>IF(BH34&lt;0,BG34+I34+I35,0)</f>
        <v>0</v>
      </c>
      <c r="BM34" s="16">
        <f>IF(P35&lt;&gt;"",VLOOKUP(P35,TurnInfo,2,0),-1)</f>
        <v>-1</v>
      </c>
      <c r="BN34" s="16">
        <f>IF($AV34&gt;=1,-1*BI35+IF($AV34&gt;=2,BI$73+IF(AND(BM$72&gt;0,BM$72&lt;BM34),BN$73-BI$73,0),0),0)</f>
        <v>0</v>
      </c>
      <c r="BO34" s="16">
        <f>IF(ISERR(FIND("[",O34)),-1,FIND("[",O34))</f>
        <v>-1</v>
      </c>
      <c r="BP34" s="17">
        <f>IF(O34&lt;&gt;"",IF(AND(LEFT(O34,2)&lt;&gt;"--",LEFT(O34,1)&lt;&gt;"["),IF(LEFT(O34,2)="-2",2,1),0),0)</f>
        <v>0</v>
      </c>
      <c r="BQ34" s="15">
        <f>IF(BM34&lt;0,BL34+N34+N35,0)</f>
        <v>0</v>
      </c>
      <c r="BR34" s="16">
        <f>IF(U35&lt;&gt;"",VLOOKUP(U35,TurnInfo,2,0),-1)</f>
        <v>-1</v>
      </c>
      <c r="BS34" s="16">
        <f>IF($AV34&gt;=1,-1*BN35+IF($AV34&gt;=2,BN$73+IF(AND(BR$72&gt;0,BR$72&lt;BR34),BS$73-BN$73,0),0),0)</f>
        <v>0</v>
      </c>
      <c r="BT34" s="16">
        <f>IF(ISERR(FIND("[",T34)),-1,FIND("[",T34))</f>
        <v>-1</v>
      </c>
      <c r="BU34" s="17">
        <f>IF(T34&lt;&gt;"",IF(AND(LEFT(T34,2)&lt;&gt;"--",LEFT(T34,1)&lt;&gt;"["),IF(LEFT(T34,2)="-2",2,1),0),0)</f>
        <v>0</v>
      </c>
      <c r="BV34" s="15">
        <f>IF(BR34&lt;0,BQ34+S34+S35,0)</f>
        <v>0</v>
      </c>
      <c r="BW34" s="16">
        <f>IF(Z35&lt;&gt;"",VLOOKUP(Z35,TurnInfo,2,0),-1)</f>
        <v>-1</v>
      </c>
      <c r="BX34" s="16">
        <f>IF($AV34&gt;=1,-1*BS35+IF($AV34&gt;=2,BS$73+IF(AND(BW$72&gt;0,BW$72&lt;BW34),BX$73-BS$73,0),0),0)</f>
        <v>0</v>
      </c>
      <c r="BY34" s="16">
        <f>IF(ISERR(FIND("[",Y34)),-1,FIND("[",Y34))</f>
        <v>-1</v>
      </c>
      <c r="BZ34" s="17">
        <f>IF(Y34&lt;&gt;"",IF(AND(LEFT(Y34,2)&lt;&gt;"--",LEFT(Y34,1)&lt;&gt;"["),IF(LEFT(Y34,2)="-2",2,1),0),0)</f>
        <v>0</v>
      </c>
      <c r="CA34" s="15">
        <f>IF(BW34&lt;0,BV34+X34+X35,0)</f>
        <v>0</v>
      </c>
      <c r="CB34" s="16">
        <f>IF(AE35&lt;&gt;"",VLOOKUP(AE35,TurnInfo,2,0),-1)</f>
        <v>-1</v>
      </c>
      <c r="CC34" s="16">
        <f>IF($AV34&gt;=1,-1*BX35+IF($AV34&gt;=2,BX$73+IF(AND(CB$72&gt;0,CB$72&lt;CB34),CC$73-BX$73,0),0),0)</f>
        <v>0</v>
      </c>
      <c r="CD34" s="16">
        <f>IF(ISERR(FIND("[",AD34)),-1,FIND("[",AD34))</f>
        <v>-1</v>
      </c>
      <c r="CE34" s="17">
        <f>IF(AD34&lt;&gt;"",IF(AND(LEFT(AD34,2)&lt;&gt;"--",LEFT(AD34,1)&lt;&gt;"["),IF(LEFT(AD34,2)="-2",2,1),0),0)</f>
        <v>0</v>
      </c>
      <c r="CF34" s="15">
        <f>IF(CB34&lt;0,CA34+AC34+AC35,0)</f>
        <v>0</v>
      </c>
      <c r="CG34" s="16">
        <f>IF(AJ35&lt;&gt;"",VLOOKUP(AJ35,TurnInfo,2,0),-1)</f>
        <v>-1</v>
      </c>
      <c r="CH34" s="16">
        <f>IF($AV34&gt;=1,-1*CC35+IF($AV34&gt;=2,CC$73+IF(AND(CG$72&gt;0,CG$72&lt;CG34),CH$73-CC$73,0),0),0)</f>
        <v>0</v>
      </c>
      <c r="CI34" s="16">
        <f>IF(ISERR(FIND("[",AI34)),-1,FIND("[",AI34))</f>
        <v>-1</v>
      </c>
      <c r="CJ34" s="17">
        <f>IF(AI34&lt;&gt;"",IF(AND(LEFT(AI34,2)&lt;&gt;"--",LEFT(AI34,1)&lt;&gt;"["),IF(LEFT(AI34,2)="-2",2,1),0),0)</f>
        <v>0</v>
      </c>
      <c r="CK34" s="15">
        <f>IF(CG34&lt;0,CF34+AH34+AH35,0)</f>
        <v>0</v>
      </c>
      <c r="CL34" s="16">
        <f>IF(AO35&lt;&gt;"",VLOOKUP(AO35,TurnInfo,2,0),-1)</f>
        <v>-1</v>
      </c>
      <c r="CM34" s="16">
        <f>IF($AV34&gt;=1,-1*CH35+IF($AV34&gt;=2,CH$73+IF(AND(CL$72&gt;0,CL$72&lt;CL34),CM$73-CH$73,0),0),0)</f>
        <v>0</v>
      </c>
      <c r="CN34" s="16">
        <f>IF(ISERR(FIND("[",AN34)),-1,FIND("[",AN34))</f>
        <v>-1</v>
      </c>
      <c r="CO34" s="17">
        <f>IF(AN34&lt;&gt;"",IF(AND(LEFT(AN34,2)&lt;&gt;"--",LEFT(AN34,1)&lt;&gt;"["),IF(LEFT(AN34,2)="-2",2,1),0),0)</f>
        <v>0</v>
      </c>
    </row>
    <row r="35" spans="2:93" ht="12.75" customHeight="1" x14ac:dyDescent="0.2">
      <c r="B35" s="128"/>
      <c r="C35" s="110"/>
      <c r="D35" s="92"/>
      <c r="E35" s="92"/>
      <c r="F35" s="92"/>
      <c r="G35" s="92"/>
      <c r="H35" s="92"/>
      <c r="I35" s="19"/>
      <c r="J35" s="33">
        <f>IF(I34+BG34&gt;0,BI34,0)</f>
        <v>0</v>
      </c>
      <c r="K35" s="113"/>
      <c r="L35" s="113"/>
      <c r="M35" s="21"/>
      <c r="N35" s="19"/>
      <c r="O35" s="33">
        <f>IF(N34+BL34&gt;0,BN34,0)</f>
        <v>0</v>
      </c>
      <c r="P35" s="113"/>
      <c r="Q35" s="113"/>
      <c r="R35" s="21"/>
      <c r="S35" s="19"/>
      <c r="T35" s="33">
        <f>IF(S34+BQ34&gt;0,BS34,0)</f>
        <v>0</v>
      </c>
      <c r="U35" s="113"/>
      <c r="V35" s="113"/>
      <c r="W35" s="21"/>
      <c r="X35" s="19"/>
      <c r="Y35" s="33">
        <f>IF(X34+BV34&gt;0,BX34,0)</f>
        <v>0</v>
      </c>
      <c r="Z35" s="113"/>
      <c r="AA35" s="113"/>
      <c r="AB35" s="21"/>
      <c r="AC35" s="19"/>
      <c r="AD35" s="33">
        <f>IF(AC34+CA34&gt;0,CC34,0)</f>
        <v>0</v>
      </c>
      <c r="AE35" s="113"/>
      <c r="AF35" s="113"/>
      <c r="AG35" s="21"/>
      <c r="AH35" s="19"/>
      <c r="AI35" s="33">
        <f>IF(AH34+CF34&gt;0,CH34,0)</f>
        <v>0</v>
      </c>
      <c r="AJ35" s="113"/>
      <c r="AK35" s="113"/>
      <c r="AL35" s="21"/>
      <c r="AM35" s="19"/>
      <c r="AN35" s="33">
        <f>IF(AM34+CK34&gt;0,CM34,0)</f>
        <v>0</v>
      </c>
      <c r="AO35" s="113"/>
      <c r="AP35" s="113"/>
      <c r="AQ35" s="21"/>
      <c r="AR35" s="88"/>
      <c r="AS35" s="89"/>
      <c r="AZ35" s="1">
        <v>1</v>
      </c>
      <c r="BB35" s="15">
        <f>D34+D35+BB34+AZ35</f>
        <v>1</v>
      </c>
      <c r="BC35" s="16">
        <f>IF(AND(BD$30&gt;0,BD$30&lt;BC34),1,0)+BD$31</f>
        <v>0</v>
      </c>
      <c r="BD35" s="16">
        <f>AY35+BF34</f>
        <v>0</v>
      </c>
      <c r="BE35" s="16">
        <f>IF(BC34&gt;0,IF(BE34&gt;0,VALUE(MID(E34,BE34+1,FIND("]",E34)-BE34-1)),0),AZ35)</f>
        <v>1</v>
      </c>
      <c r="BF35" s="17">
        <f>BA35+IF(D34&gt;0,1,0)</f>
        <v>0</v>
      </c>
      <c r="BG35" s="15">
        <f>I34+I35+BG34+BE35</f>
        <v>1</v>
      </c>
      <c r="BH35" s="16">
        <f>IF(AND(BI$30&gt;0,BI$30&lt;BH34),1,0)+BI$31</f>
        <v>0</v>
      </c>
      <c r="BI35" s="16">
        <f>BD35+BK34</f>
        <v>0</v>
      </c>
      <c r="BJ35" s="16">
        <f>IF(BH34&gt;0,IF(BJ34&gt;0,VALUE(MID(J34,BJ34+1,FIND("]",J34)-BJ34-1)),0),BE35)</f>
        <v>1</v>
      </c>
      <c r="BK35" s="17">
        <f>BF35+IF(I34&gt;0,1,0)</f>
        <v>0</v>
      </c>
      <c r="BL35" s="15">
        <f>N34+N35+BL34+BJ35</f>
        <v>1</v>
      </c>
      <c r="BM35" s="16">
        <f>IF(AND(BN$30&gt;0,BN$30&lt;BM34),1,0)+BN$31</f>
        <v>0</v>
      </c>
      <c r="BN35" s="16">
        <f>BI35+BP34</f>
        <v>0</v>
      </c>
      <c r="BO35" s="16">
        <f>IF(BM34&gt;0,IF(BO34&gt;0,VALUE(MID(O34,BO34+1,FIND("]",O34)-BO34-1)),0),BJ35)</f>
        <v>1</v>
      </c>
      <c r="BP35" s="17">
        <f>BK35+IF(N34&gt;0,1,0)</f>
        <v>0</v>
      </c>
      <c r="BQ35" s="15">
        <f>S34+S35+BQ34+BO35</f>
        <v>1</v>
      </c>
      <c r="BR35" s="16">
        <f>IF(AND(BS$30&gt;0,BS$30&lt;BR34),1,0)+BS$31</f>
        <v>0</v>
      </c>
      <c r="BS35" s="16">
        <f>BN35+BU34</f>
        <v>0</v>
      </c>
      <c r="BT35" s="16">
        <f>IF(BR34&gt;0,IF(BT34&gt;0,VALUE(MID(T34,BT34+1,FIND("]",T34)-BT34-1)),0),BO35)</f>
        <v>1</v>
      </c>
      <c r="BU35" s="17">
        <f>BP35+IF(S34&gt;0,1,0)</f>
        <v>0</v>
      </c>
      <c r="BV35" s="15">
        <f>X34+X35+BV34+BT35</f>
        <v>1</v>
      </c>
      <c r="BW35" s="16">
        <f>IF(AND(BX$30&gt;0,BX$30&lt;BW34),1,0)+BX$31</f>
        <v>0</v>
      </c>
      <c r="BX35" s="16">
        <f>BS35+BZ34</f>
        <v>0</v>
      </c>
      <c r="BY35" s="16">
        <f>IF(BW34&gt;0,IF(BY34&gt;0,VALUE(MID(Y34,BY34+1,FIND("]",Y34)-BY34-1)),0),BT35)</f>
        <v>1</v>
      </c>
      <c r="BZ35" s="17">
        <f>BU35+IF(X34&gt;0,1,0)</f>
        <v>0</v>
      </c>
      <c r="CA35" s="15">
        <f>AC34+AC35+CA34+BY35</f>
        <v>1</v>
      </c>
      <c r="CB35" s="16">
        <f>IF(AND(CC$30&gt;0,CC$30&lt;CB34),1,0)+CC$31</f>
        <v>0</v>
      </c>
      <c r="CC35" s="16">
        <f>BX35+CE34</f>
        <v>0</v>
      </c>
      <c r="CD35" s="16">
        <f>IF(CB34&gt;0,IF(CD34&gt;0,VALUE(MID(AD34,CD34+1,FIND("]",AD34)-CD34-1)),0),BY35)</f>
        <v>1</v>
      </c>
      <c r="CE35" s="17">
        <f>BZ35+IF(AC34&gt;0,1,0)</f>
        <v>0</v>
      </c>
      <c r="CF35" s="15">
        <f>AH34+AH35+CF34+CD35</f>
        <v>1</v>
      </c>
      <c r="CG35" s="16">
        <f>IF(AND(CH$30&gt;0,CH$30&lt;CG34),1,0)+CH$31</f>
        <v>0</v>
      </c>
      <c r="CH35" s="16">
        <f>CC35+CJ34</f>
        <v>0</v>
      </c>
      <c r="CI35" s="16">
        <f>IF(CG34&gt;0,IF(CI34&gt;0,VALUE(MID(AI34,CI34+1,FIND("]",AI34)-CI34-1)),0),CD35)</f>
        <v>1</v>
      </c>
      <c r="CJ35" s="17">
        <f>CE35+IF(AH34&gt;0,1,0)</f>
        <v>0</v>
      </c>
      <c r="CK35" s="15">
        <f>AM34+AM35+CK34+CI35</f>
        <v>1</v>
      </c>
      <c r="CL35" s="16">
        <f>IF(AND(CM$30&gt;0,CM$30&lt;CL34),1,0)+CM$31</f>
        <v>0</v>
      </c>
      <c r="CM35" s="16">
        <f>CH35+CO34</f>
        <v>0</v>
      </c>
      <c r="CN35" s="16">
        <f>IF(CL34&gt;0,IF(CN34&gt;0,VALUE(MID(AN34,CN34+1,FIND("]",AN34)-CN34-1)),0),CI35)</f>
        <v>1</v>
      </c>
      <c r="CO35" s="17">
        <f>CJ35+IF(AM34&gt;0,1,0)</f>
        <v>0</v>
      </c>
    </row>
    <row r="36" spans="2:93" ht="12.75" customHeight="1" x14ac:dyDescent="0.2">
      <c r="B36" s="140" t="s">
        <v>52</v>
      </c>
      <c r="C36" s="110"/>
      <c r="D36" s="92"/>
      <c r="E36" s="92"/>
      <c r="F36" s="92"/>
      <c r="G36" s="92"/>
      <c r="H36" s="92"/>
      <c r="I36" s="92"/>
      <c r="J36" s="92"/>
      <c r="K36" s="92"/>
      <c r="L36" s="92"/>
      <c r="M36" s="92"/>
      <c r="N36" s="92"/>
      <c r="O36" s="92"/>
      <c r="P36" s="92"/>
      <c r="Q36" s="92"/>
      <c r="R36" s="92"/>
      <c r="S36" s="92"/>
      <c r="T36" s="92"/>
      <c r="U36" s="92"/>
      <c r="V36" s="92"/>
      <c r="W36" s="92"/>
      <c r="X36" s="22"/>
      <c r="Y36" s="99" t="str">
        <f>IF(AND(X36+BV36&gt;0,AB37&gt;0),INDEX(NavalResultsInfo,BV37+BW37+Y37+AB37,VLOOKUP($B36,NavalResultsProjectInfo,2,0)),"")</f>
        <v/>
      </c>
      <c r="Z36" s="99"/>
      <c r="AA36" s="99"/>
      <c r="AB36" s="99"/>
      <c r="AC36" s="22"/>
      <c r="AD36" s="99" t="str">
        <f>IF(AND(AC36+CA36&gt;0,AG37&gt;0),INDEX(NavalResultsInfo,CA37+CB37+AD37+AG37,VLOOKUP($B36,NavalResultsProjectInfo,2,0)),"")</f>
        <v/>
      </c>
      <c r="AE36" s="99"/>
      <c r="AF36" s="99"/>
      <c r="AG36" s="99"/>
      <c r="AH36" s="22"/>
      <c r="AI36" s="99" t="str">
        <f>IF(AND(AH36+CF36&gt;0,AL37&gt;0),INDEX(NavalResultsInfo,CF37+CG37+AI37+AL37,VLOOKUP($B36,NavalResultsProjectInfo,2,0)),"")</f>
        <v/>
      </c>
      <c r="AJ36" s="99"/>
      <c r="AK36" s="99"/>
      <c r="AL36" s="99"/>
      <c r="AM36" s="22"/>
      <c r="AN36" s="99" t="str">
        <f>IF(AND(AM36+CK36&gt;0,AQ37&gt;0),INDEX(NavalResultsInfo,CK37+CL37+AN37+AQ37,VLOOKUP($B36,NavalResultsProjectInfo,2,0)),"")</f>
        <v/>
      </c>
      <c r="AO36" s="99"/>
      <c r="AP36" s="99"/>
      <c r="AQ36" s="99"/>
      <c r="AR36" s="88" t="s">
        <v>53</v>
      </c>
      <c r="AS36" s="89"/>
      <c r="AV36" s="1">
        <v>1</v>
      </c>
      <c r="BB36" s="15">
        <f>IF(AX36&lt;0,AW37,0)</f>
        <v>0</v>
      </c>
      <c r="BC36" s="16">
        <f>IF(F37&lt;&gt;"",VLOOKUP(F37,TurnInfo,2,0),-1)</f>
        <v>-1</v>
      </c>
      <c r="BD36" s="16">
        <f>IF($AV36&gt;=1,-1*AY37+IF($AV36&gt;=2,AY$73+IF(AND(BC$72&gt;0,BC$72&lt;BC36),BD$73-AY$73,0),0),0)</f>
        <v>0</v>
      </c>
      <c r="BE36" s="16">
        <f>IF(ISERR(FIND("[",E36)),-1,FIND("[",E36))</f>
        <v>-1</v>
      </c>
      <c r="BF36" s="17">
        <f>IF(E36&lt;&gt;"",IF(AND(LEFT(E36,2)&lt;&gt;"--",LEFT(E36,1)&lt;&gt;"["),IF(LEFT(E36,2)="-2",2,1),0),0)</f>
        <v>0</v>
      </c>
      <c r="BG36" s="15">
        <f>IF(BC36&lt;0,BB36+D36+D37,0)</f>
        <v>0</v>
      </c>
      <c r="BH36" s="16">
        <f>IF(K37&lt;&gt;"",VLOOKUP(K37,TurnInfo,2,0),-1)</f>
        <v>-1</v>
      </c>
      <c r="BI36" s="16">
        <f>IF($AV36&gt;=1,-1*BD37+IF($AV36&gt;=2,BD$73+IF(AND(BH$72&gt;0,BH$72&lt;BH36),BI$73-BD$73,0),0),0)</f>
        <v>0</v>
      </c>
      <c r="BJ36" s="16">
        <f>IF(ISERR(FIND("[",J36)),-1,FIND("[",J36))</f>
        <v>-1</v>
      </c>
      <c r="BK36" s="17">
        <f>IF(J36&lt;&gt;"",IF(AND(LEFT(J36,2)&lt;&gt;"--",LEFT(J36,1)&lt;&gt;"["),IF(LEFT(J36,2)="-2",2,1),0),0)</f>
        <v>0</v>
      </c>
      <c r="BL36" s="15">
        <f>IF(BH36&lt;0,BG36+I36+I37,0)</f>
        <v>0</v>
      </c>
      <c r="BM36" s="16">
        <f>IF(P37&lt;&gt;"",VLOOKUP(P37,TurnInfo,2,0),-1)</f>
        <v>-1</v>
      </c>
      <c r="BN36" s="16">
        <f>IF($AV36&gt;=1,-1*BI37+IF($AV36&gt;=2,BI$73+IF(AND(BM$72&gt;0,BM$72&lt;BM36),BN$73-BI$73,0),0),0)</f>
        <v>0</v>
      </c>
      <c r="BO36" s="16">
        <f>IF(ISERR(FIND("[",O36)),-1,FIND("[",O36))</f>
        <v>-1</v>
      </c>
      <c r="BP36" s="17">
        <f>IF(O36&lt;&gt;"",IF(AND(LEFT(O36,2)&lt;&gt;"--",LEFT(O36,1)&lt;&gt;"["),IF(LEFT(O36,2)="-2",2,1),0),0)</f>
        <v>0</v>
      </c>
      <c r="BQ36" s="15">
        <f>IF(BM36&lt;0,BL36+N36+N37,0)</f>
        <v>0</v>
      </c>
      <c r="BR36" s="16">
        <f>IF(U37&lt;&gt;"",VLOOKUP(U37,TurnInfo,2,0),-1)</f>
        <v>-1</v>
      </c>
      <c r="BS36" s="16">
        <f>IF($AV36&gt;=1,-1*BN37+IF($AV36&gt;=2,BN$73+IF(AND(BR$72&gt;0,BR$72&lt;BR36),BS$73-BN$73,0),0),0)</f>
        <v>0</v>
      </c>
      <c r="BT36" s="16">
        <f>IF(ISERR(FIND("[",T36)),-1,FIND("[",T36))</f>
        <v>-1</v>
      </c>
      <c r="BU36" s="17">
        <f>IF(T36&lt;&gt;"",IF(AND(LEFT(T36,2)&lt;&gt;"--",LEFT(T36,1)&lt;&gt;"["),IF(LEFT(T36,2)="-2",2,1),0),0)</f>
        <v>0</v>
      </c>
      <c r="BV36" s="15">
        <f>IF(BR36&lt;0,BQ36+S36+S37,0)</f>
        <v>0</v>
      </c>
      <c r="BW36" s="16">
        <f>IF(Z37&lt;&gt;"",VLOOKUP(Z37,TurnInfo,2,0),-1)</f>
        <v>-1</v>
      </c>
      <c r="BX36" s="16">
        <f>IF($AV36&gt;=1,-1*BS37+IF($AV36&gt;=2,BS$73+IF(AND(BW$72&gt;0,BW$72&lt;BW36),BX$73-BS$73,0),0),0)</f>
        <v>0</v>
      </c>
      <c r="BY36" s="16">
        <f>IF(ISERR(FIND("[",Y36)),-1,FIND("[",Y36))</f>
        <v>-1</v>
      </c>
      <c r="BZ36" s="17">
        <f>IF(Y36&lt;&gt;"",IF(AND(LEFT(Y36,2)&lt;&gt;"--",LEFT(Y36,1)&lt;&gt;"["),IF(LEFT(Y36,2)="-2",2,1),0),0)</f>
        <v>0</v>
      </c>
      <c r="CA36" s="15">
        <f>IF(BW36&lt;0,BV36+X36+X37,0)</f>
        <v>0</v>
      </c>
      <c r="CB36" s="16">
        <f>IF(AE37&lt;&gt;"",VLOOKUP(AE37,TurnInfo,2,0),-1)</f>
        <v>-1</v>
      </c>
      <c r="CC36" s="16">
        <f>IF($AV36&gt;=1,-1*BX37+IF($AV36&gt;=2,BX$73+IF(AND(CB$72&gt;0,CB$72&lt;CB36),CC$73-BX$73,0),0),0)</f>
        <v>0</v>
      </c>
      <c r="CD36" s="16">
        <f>IF(ISERR(FIND("[",AD36)),-1,FIND("[",AD36))</f>
        <v>-1</v>
      </c>
      <c r="CE36" s="17">
        <f>IF(AD36&lt;&gt;"",IF(AND(LEFT(AD36,2)&lt;&gt;"--",LEFT(AD36,1)&lt;&gt;"["),IF(LEFT(AD36,2)="-2",2,1),0),0)</f>
        <v>0</v>
      </c>
      <c r="CF36" s="15">
        <f>IF(CB36&lt;0,CA36+AC36+AC37,0)</f>
        <v>0</v>
      </c>
      <c r="CG36" s="16">
        <f>IF(AJ37&lt;&gt;"",VLOOKUP(AJ37,TurnInfo,2,0),-1)</f>
        <v>-1</v>
      </c>
      <c r="CH36" s="16">
        <f>IF($AV36&gt;=1,-1*CC37+IF($AV36&gt;=2,CC$73+IF(AND(CG$72&gt;0,CG$72&lt;CG36),CH$73-CC$73,0),0),0)</f>
        <v>0</v>
      </c>
      <c r="CI36" s="16">
        <f>IF(ISERR(FIND("[",AI36)),-1,FIND("[",AI36))</f>
        <v>-1</v>
      </c>
      <c r="CJ36" s="17">
        <f>IF(AI36&lt;&gt;"",IF(AND(LEFT(AI36,2)&lt;&gt;"--",LEFT(AI36,1)&lt;&gt;"["),IF(LEFT(AI36,2)="-2",2,1),0),0)</f>
        <v>0</v>
      </c>
      <c r="CK36" s="15">
        <f>IF(CG36&lt;0,CF36+AH36+AH37,0)</f>
        <v>0</v>
      </c>
      <c r="CL36" s="16">
        <f>IF(AO37&lt;&gt;"",VLOOKUP(AO37,TurnInfo,2,0),-1)</f>
        <v>-1</v>
      </c>
      <c r="CM36" s="16">
        <f>IF($AV36&gt;=1,-1*CH37+IF($AV36&gt;=2,CH$73+IF(AND(CL$72&gt;0,CL$72&lt;CL36),CM$73-CH$73,0),0),0)</f>
        <v>0</v>
      </c>
      <c r="CN36" s="16">
        <f>IF(ISERR(FIND("[",AN36)),-1,FIND("[",AN36))</f>
        <v>-1</v>
      </c>
      <c r="CO36" s="17">
        <f>IF(AN36&lt;&gt;"",IF(AND(LEFT(AN36,2)&lt;&gt;"--",LEFT(AN36,1)&lt;&gt;"["),IF(LEFT(AN36,2)="-2",2,1),0),0)</f>
        <v>0</v>
      </c>
    </row>
    <row r="37" spans="2:93" ht="12.75" customHeight="1" x14ac:dyDescent="0.2">
      <c r="B37" s="140"/>
      <c r="C37" s="110"/>
      <c r="D37" s="92"/>
      <c r="E37" s="92"/>
      <c r="F37" s="92"/>
      <c r="G37" s="92"/>
      <c r="H37" s="92"/>
      <c r="I37" s="92"/>
      <c r="J37" s="92"/>
      <c r="K37" s="92"/>
      <c r="L37" s="92"/>
      <c r="M37" s="92"/>
      <c r="N37" s="92"/>
      <c r="O37" s="92"/>
      <c r="P37" s="92"/>
      <c r="Q37" s="92"/>
      <c r="R37" s="92"/>
      <c r="S37" s="92"/>
      <c r="T37" s="92"/>
      <c r="U37" s="92"/>
      <c r="V37" s="92"/>
      <c r="W37" s="92"/>
      <c r="X37" s="19"/>
      <c r="Y37" s="33">
        <f>IF(X36+BV36&gt;0,BX36,0)</f>
        <v>0</v>
      </c>
      <c r="Z37" s="113"/>
      <c r="AA37" s="113"/>
      <c r="AB37" s="21"/>
      <c r="AC37" s="19"/>
      <c r="AD37" s="33">
        <f>IF(AC36+CA36&gt;0,CC36,0)</f>
        <v>0</v>
      </c>
      <c r="AE37" s="113"/>
      <c r="AF37" s="113"/>
      <c r="AG37" s="21"/>
      <c r="AH37" s="19"/>
      <c r="AI37" s="33">
        <f>IF(AH36+CF36&gt;0,CH36,0)</f>
        <v>0</v>
      </c>
      <c r="AJ37" s="113"/>
      <c r="AK37" s="113"/>
      <c r="AL37" s="21"/>
      <c r="AM37" s="19"/>
      <c r="AN37" s="33">
        <f>IF(AM36+CK36&gt;0,CM36,0)</f>
        <v>0</v>
      </c>
      <c r="AO37" s="113"/>
      <c r="AP37" s="113"/>
      <c r="AQ37" s="21"/>
      <c r="AR37" s="88"/>
      <c r="AS37" s="89"/>
      <c r="BB37" s="15">
        <f>D36+D37+BB36+AZ37</f>
        <v>0</v>
      </c>
      <c r="BC37" s="16">
        <f>IF(AND(BD$30&gt;0,BD$30&lt;BC36),1,0)+BD$31</f>
        <v>0</v>
      </c>
      <c r="BD37" s="16">
        <f>AY37+BF36</f>
        <v>0</v>
      </c>
      <c r="BE37" s="16">
        <f>IF(BC36&gt;0,IF(BE36&gt;0,VALUE(MID(E36,BE36+1,FIND("]",E36)-BE36-1)),0),AZ37)</f>
        <v>0</v>
      </c>
      <c r="BF37" s="17">
        <f>BA37+IF(D36&gt;0,1,0)</f>
        <v>0</v>
      </c>
      <c r="BG37" s="15">
        <f>I36+I37+BG36+BE37</f>
        <v>0</v>
      </c>
      <c r="BH37" s="16">
        <f>IF(AND(BI$30&gt;0,BI$30&lt;BH36),1,0)+BI$31</f>
        <v>0</v>
      </c>
      <c r="BI37" s="16">
        <f>BD37+BK36</f>
        <v>0</v>
      </c>
      <c r="BJ37" s="16">
        <f>IF(BH36&gt;0,IF(BJ36&gt;0,VALUE(MID(J36,BJ36+1,FIND("]",J36)-BJ36-1)),0),BE37)</f>
        <v>0</v>
      </c>
      <c r="BK37" s="17">
        <f>BF37+IF(I36&gt;0,1,0)</f>
        <v>0</v>
      </c>
      <c r="BL37" s="15">
        <f>N36+N37+BL36+BJ37</f>
        <v>0</v>
      </c>
      <c r="BM37" s="16">
        <f>IF(AND(BN$30&gt;0,BN$30&lt;BM36),1,0)+BN$31</f>
        <v>0</v>
      </c>
      <c r="BN37" s="16">
        <f>BI37+BP36</f>
        <v>0</v>
      </c>
      <c r="BO37" s="16">
        <f>IF(BM36&gt;0,IF(BO36&gt;0,VALUE(MID(O36,BO36+1,FIND("]",O36)-BO36-1)),0),BJ37)</f>
        <v>0</v>
      </c>
      <c r="BP37" s="17">
        <f>BK37+IF(N36&gt;0,1,0)</f>
        <v>0</v>
      </c>
      <c r="BQ37" s="15">
        <f>S36+S37+BQ36+BO37</f>
        <v>0</v>
      </c>
      <c r="BR37" s="16">
        <f>IF(AND(BS$30&gt;0,BS$30&lt;BR36),1,0)+BS$31</f>
        <v>0</v>
      </c>
      <c r="BS37" s="16">
        <f>BN37+BU36</f>
        <v>0</v>
      </c>
      <c r="BT37" s="16">
        <f>IF(BR36&gt;0,IF(BT36&gt;0,VALUE(MID(T36,BT36+1,FIND("]",T36)-BT36-1)),0),BO37)</f>
        <v>0</v>
      </c>
      <c r="BU37" s="17">
        <f>BP37+IF(S36&gt;0,1,0)</f>
        <v>0</v>
      </c>
      <c r="BV37" s="15">
        <f>X36+X37+BV36+BT37</f>
        <v>0</v>
      </c>
      <c r="BW37" s="16">
        <f>IF(AND(BX$30&gt;0,BX$30&lt;BW36),1,0)+BX$31</f>
        <v>0</v>
      </c>
      <c r="BX37" s="16">
        <f>BS37+BZ36</f>
        <v>0</v>
      </c>
      <c r="BY37" s="16">
        <f>IF(BW36&gt;0,IF(BY36&gt;0,VALUE(MID(Y36,BY36+1,FIND("]",Y36)-BY36-1)),0),BT37)</f>
        <v>0</v>
      </c>
      <c r="BZ37" s="17">
        <f>BU37+IF(X36&gt;0,1,0)</f>
        <v>0</v>
      </c>
      <c r="CA37" s="15">
        <f>AC36+AC37+CA36+BY37</f>
        <v>0</v>
      </c>
      <c r="CB37" s="16">
        <f>IF(AND(CC$30&gt;0,CC$30&lt;CB36),1,0)+CC$31</f>
        <v>0</v>
      </c>
      <c r="CC37" s="16">
        <f>BX37+CE36</f>
        <v>0</v>
      </c>
      <c r="CD37" s="16">
        <f>IF(CB36&gt;0,IF(CD36&gt;0,VALUE(MID(AD36,CD36+1,FIND("]",AD36)-CD36-1)),0),BY37)</f>
        <v>0</v>
      </c>
      <c r="CE37" s="17">
        <f>BZ37+IF(AC36&gt;0,1,0)</f>
        <v>0</v>
      </c>
      <c r="CF37" s="15">
        <f>AH36+AH37+CF36+CD37</f>
        <v>0</v>
      </c>
      <c r="CG37" s="16">
        <f>IF(AND(CH$30&gt;0,CH$30&lt;CG36),1,0)+CH$31</f>
        <v>0</v>
      </c>
      <c r="CH37" s="16">
        <f>CC37+CJ36</f>
        <v>0</v>
      </c>
      <c r="CI37" s="16">
        <f>IF(CG36&gt;0,IF(CI36&gt;0,VALUE(MID(AI36,CI36+1,FIND("]",AI36)-CI36-1)),0),CD37)</f>
        <v>0</v>
      </c>
      <c r="CJ37" s="17">
        <f>CE37+IF(AH36&gt;0,1,0)</f>
        <v>0</v>
      </c>
      <c r="CK37" s="15">
        <f>AM36+AM37+CK36+CI37</f>
        <v>0</v>
      </c>
      <c r="CL37" s="16">
        <f>IF(AND(CM$30&gt;0,CM$30&lt;CL36),1,0)+CM$31</f>
        <v>0</v>
      </c>
      <c r="CM37" s="16">
        <f>CH37+CO36</f>
        <v>0</v>
      </c>
      <c r="CN37" s="16">
        <f>IF(CL36&gt;0,IF(CN36&gt;0,VALUE(MID(AN36,CN36+1,FIND("]",AN36)-CN36-1)),0),CI37)</f>
        <v>0</v>
      </c>
      <c r="CO37" s="17">
        <f>CJ37+IF(AM36&gt;0,1,0)</f>
        <v>0</v>
      </c>
    </row>
    <row r="38" spans="2:93" ht="12.75" customHeight="1" x14ac:dyDescent="0.2">
      <c r="B38" s="137" t="s">
        <v>56</v>
      </c>
      <c r="C38" s="104"/>
      <c r="D38" s="22"/>
      <c r="E38" s="99" t="str">
        <f>IF(AND(D38+BB38&gt;0,H39&gt;0),INDEX(NavalResultsInfo,BB39+BC39+E39+H39,VLOOKUP($B38,NavalResultsProjectInfo,2,0)),"")</f>
        <v/>
      </c>
      <c r="F38" s="99"/>
      <c r="G38" s="99"/>
      <c r="H38" s="99"/>
      <c r="I38" s="22"/>
      <c r="J38" s="99" t="str">
        <f>IF(AND(I38+BG38&gt;0,M39&gt;0),INDEX(NavalResultsInfo,BG39+BH39+J39+M39,VLOOKUP($B38,NavalResultsProjectInfo,2,0)),"")</f>
        <v/>
      </c>
      <c r="K38" s="99"/>
      <c r="L38" s="99"/>
      <c r="M38" s="99"/>
      <c r="N38" s="22"/>
      <c r="O38" s="99" t="str">
        <f>IF(AND(N38+BL38&gt;0,R39&gt;0),INDEX(NavalResultsInfo,BL39+BM39+O39+R39,VLOOKUP($B38,NavalResultsProjectInfo,2,0)),"")</f>
        <v/>
      </c>
      <c r="P38" s="99"/>
      <c r="Q38" s="99"/>
      <c r="R38" s="99"/>
      <c r="S38" s="22"/>
      <c r="T38" s="99" t="str">
        <f>IF(AND(S38+BQ38&gt;0,W39&gt;0),INDEX(NavalResultsInfo,BQ39+BR39+T39+W39,VLOOKUP($B38,NavalResultsProjectInfo,2,0)),"")</f>
        <v/>
      </c>
      <c r="U38" s="99"/>
      <c r="V38" s="99"/>
      <c r="W38" s="99"/>
      <c r="X38" s="22"/>
      <c r="Y38" s="99" t="str">
        <f>IF(AND(X38+BV38&gt;0,AB39&gt;0),INDEX(NavalResultsInfo,BV39+BW39+Y39+AB39,VLOOKUP($B38,NavalResultsProjectInfo,2,0)),"")</f>
        <v/>
      </c>
      <c r="Z38" s="99"/>
      <c r="AA38" s="99"/>
      <c r="AB38" s="99"/>
      <c r="AC38" s="22"/>
      <c r="AD38" s="99" t="str">
        <f>IF(AND(AC38+CA38&gt;0,AG39&gt;0),INDEX(NavalResultsInfo,CA39+CB39+AD39+AG39,VLOOKUP($B38,NavalResultsProjectInfo,2,0)),"")</f>
        <v/>
      </c>
      <c r="AE38" s="99"/>
      <c r="AF38" s="99"/>
      <c r="AG38" s="99"/>
      <c r="AH38" s="22"/>
      <c r="AI38" s="99" t="str">
        <f>IF(AND(AH38+CF38&gt;0,AL39&gt;0),INDEX(NavalResultsInfo,CF39+CG39+AI39+AL39,VLOOKUP($B38,NavalResultsProjectInfo,2,0)),"")</f>
        <v/>
      </c>
      <c r="AJ38" s="99"/>
      <c r="AK38" s="99"/>
      <c r="AL38" s="99"/>
      <c r="AM38" s="22"/>
      <c r="AN38" s="99" t="str">
        <f>IF(AND(AM38+CK38&gt;0,AQ39&gt;0),INDEX(NavalResultsInfo,CK39+CL39+AN39+AQ39,VLOOKUP($B38,NavalResultsProjectInfo,2,0)),"")</f>
        <v/>
      </c>
      <c r="AO38" s="99"/>
      <c r="AP38" s="99"/>
      <c r="AQ38" s="99"/>
      <c r="AR38" s="136" t="s">
        <v>51</v>
      </c>
      <c r="AS38" s="101" t="s">
        <v>12</v>
      </c>
      <c r="BB38" s="15">
        <f>IF(AX38&lt;0,AW39,0)</f>
        <v>0</v>
      </c>
      <c r="BC38" s="16">
        <f>IF(F39&lt;&gt;"",VLOOKUP(F39,TurnInfo,2,0),-1)</f>
        <v>-1</v>
      </c>
      <c r="BD38" s="16">
        <f>IF($AV38&gt;=1,-1*AY39+IF($AV38&gt;=2,AY$73+IF(AND(BC$72&gt;0,BC$72&lt;BC38),BD$73-AY$73,0),0),0)</f>
        <v>0</v>
      </c>
      <c r="BE38" s="16">
        <f>IF(ISERR(FIND("[",E38)),-1,FIND("[",E38))</f>
        <v>-1</v>
      </c>
      <c r="BF38" s="17">
        <f>IF(E38&lt;&gt;"",IF(AND(LEFT(E38,2)&lt;&gt;"--",LEFT(E38,1)&lt;&gt;"["),IF(LEFT(E38,2)="-2",2,1),0),0)</f>
        <v>0</v>
      </c>
      <c r="BG38" s="15">
        <f>IF(BC38&lt;0,BB38+D38+D39,0)</f>
        <v>0</v>
      </c>
      <c r="BH38" s="16">
        <f>IF(K39&lt;&gt;"",VLOOKUP(K39,TurnInfo,2,0),-1)</f>
        <v>-1</v>
      </c>
      <c r="BI38" s="16">
        <f>IF($AV38&gt;=1,-1*BD39+IF($AV38&gt;=2,BD$73+IF(AND(BH$72&gt;0,BH$72&lt;BH38),BI$73-BD$73,0),0),0)</f>
        <v>0</v>
      </c>
      <c r="BJ38" s="16">
        <f>IF(ISERR(FIND("[",J38)),-1,FIND("[",J38))</f>
        <v>-1</v>
      </c>
      <c r="BK38" s="17">
        <f>IF(J38&lt;&gt;"",IF(AND(LEFT(J38,2)&lt;&gt;"--",LEFT(J38,1)&lt;&gt;"["),IF(LEFT(J38,2)="-2",2,1),0),0)</f>
        <v>0</v>
      </c>
      <c r="BL38" s="15">
        <f>IF(BH38&lt;0,BG38+I38+I39,0)</f>
        <v>0</v>
      </c>
      <c r="BM38" s="16">
        <f>IF(P39&lt;&gt;"",VLOOKUP(P39,TurnInfo,2,0),-1)</f>
        <v>-1</v>
      </c>
      <c r="BN38" s="16">
        <f>IF($AV38&gt;=1,-1*BI39+IF($AV38&gt;=2,BI$73+IF(AND(BM$72&gt;0,BM$72&lt;BM38),BN$73-BI$73,0),0),0)</f>
        <v>0</v>
      </c>
      <c r="BO38" s="16">
        <f>IF(ISERR(FIND("[",O38)),-1,FIND("[",O38))</f>
        <v>-1</v>
      </c>
      <c r="BP38" s="17">
        <f>IF(O38&lt;&gt;"",IF(AND(LEFT(O38,2)&lt;&gt;"--",LEFT(O38,1)&lt;&gt;"["),IF(LEFT(O38,2)="-2",2,1),0),0)</f>
        <v>0</v>
      </c>
      <c r="BQ38" s="15">
        <f>IF(BM38&lt;0,BL38+N38+N39,0)</f>
        <v>0</v>
      </c>
      <c r="BR38" s="16">
        <f>IF(U39&lt;&gt;"",VLOOKUP(U39,TurnInfo,2,0),-1)</f>
        <v>-1</v>
      </c>
      <c r="BS38" s="16">
        <f>IF($AV38&gt;=1,-1*BN39+IF($AV38&gt;=2,BN$73+IF(AND(BR$72&gt;0,BR$72&lt;BR38),BS$73-BN$73,0),0),0)</f>
        <v>0</v>
      </c>
      <c r="BT38" s="16">
        <f>IF(ISERR(FIND("[",T38)),-1,FIND("[",T38))</f>
        <v>-1</v>
      </c>
      <c r="BU38" s="17">
        <f>IF(T38&lt;&gt;"",IF(AND(LEFT(T38,2)&lt;&gt;"--",LEFT(T38,1)&lt;&gt;"["),IF(LEFT(T38,2)="-2",2,1),0),0)</f>
        <v>0</v>
      </c>
      <c r="BV38" s="15">
        <f>IF(BR38&lt;0,BQ38+S38+S39,0)</f>
        <v>0</v>
      </c>
      <c r="BW38" s="16">
        <f>IF(Z39&lt;&gt;"",VLOOKUP(Z39,TurnInfo,2,0),-1)</f>
        <v>-1</v>
      </c>
      <c r="BX38" s="16">
        <f>IF($AV38&gt;=1,-1*BS39+IF($AV38&gt;=2,BS$73+IF(AND(BW$72&gt;0,BW$72&lt;BW38),BX$73-BS$73,0),0),0)</f>
        <v>0</v>
      </c>
      <c r="BY38" s="16">
        <f>IF(ISERR(FIND("[",Y38)),-1,FIND("[",Y38))</f>
        <v>-1</v>
      </c>
      <c r="BZ38" s="17">
        <f>IF(Y38&lt;&gt;"",IF(AND(LEFT(Y38,2)&lt;&gt;"--",LEFT(Y38,1)&lt;&gt;"["),IF(LEFT(Y38,2)="-2",2,1),0),0)</f>
        <v>0</v>
      </c>
      <c r="CA38" s="15">
        <f>IF(BW38&lt;0,BV38+X38+X39,0)</f>
        <v>0</v>
      </c>
      <c r="CB38" s="16">
        <f>IF(AE39&lt;&gt;"",VLOOKUP(AE39,TurnInfo,2,0),-1)</f>
        <v>-1</v>
      </c>
      <c r="CC38" s="16">
        <f>IF($AV38&gt;=1,-1*BX39+IF($AV38&gt;=2,BX$73+IF(AND(CB$72&gt;0,CB$72&lt;CB38),CC$73-BX$73,0),0),0)</f>
        <v>0</v>
      </c>
      <c r="CD38" s="16">
        <f>IF(ISERR(FIND("[",AD38)),-1,FIND("[",AD38))</f>
        <v>-1</v>
      </c>
      <c r="CE38" s="17">
        <f>IF(AD38&lt;&gt;"",IF(AND(LEFT(AD38,2)&lt;&gt;"--",LEFT(AD38,1)&lt;&gt;"["),IF(LEFT(AD38,2)="-2",2,1),0),0)</f>
        <v>0</v>
      </c>
      <c r="CF38" s="15">
        <f>IF(CB38&lt;0,CA38+AC38+AC39,0)</f>
        <v>0</v>
      </c>
      <c r="CG38" s="16">
        <f>IF(AJ39&lt;&gt;"",VLOOKUP(AJ39,TurnInfo,2,0),-1)</f>
        <v>-1</v>
      </c>
      <c r="CH38" s="16">
        <f>IF($AV38&gt;=1,-1*CC39+IF($AV38&gt;=2,CC$73+IF(AND(CG$72&gt;0,CG$72&lt;CG38),CH$73-CC$73,0),0),0)</f>
        <v>0</v>
      </c>
      <c r="CI38" s="16">
        <f>IF(ISERR(FIND("[",AI38)),-1,FIND("[",AI38))</f>
        <v>-1</v>
      </c>
      <c r="CJ38" s="17">
        <f>IF(AI38&lt;&gt;"",IF(AND(LEFT(AI38,2)&lt;&gt;"--",LEFT(AI38,1)&lt;&gt;"["),IF(LEFT(AI38,2)="-2",2,1),0),0)</f>
        <v>0</v>
      </c>
      <c r="CK38" s="15">
        <f>IF(CG38&lt;0,CF38+AH38+AH39,0)</f>
        <v>0</v>
      </c>
      <c r="CL38" s="16">
        <f>IF(AO39&lt;&gt;"",VLOOKUP(AO39,TurnInfo,2,0),-1)</f>
        <v>-1</v>
      </c>
      <c r="CM38" s="16">
        <f>IF($AV38&gt;=1,-1*CH39+IF($AV38&gt;=2,CH$73+IF(AND(CL$72&gt;0,CL$72&lt;CL38),CM$73-CH$73,0),0),0)</f>
        <v>0</v>
      </c>
      <c r="CN38" s="16">
        <f>IF(ISERR(FIND("[",AN38)),-1,FIND("[",AN38))</f>
        <v>-1</v>
      </c>
      <c r="CO38" s="17">
        <f>IF(AN38&lt;&gt;"",IF(AND(LEFT(AN38,2)&lt;&gt;"--",LEFT(AN38,1)&lt;&gt;"["),IF(LEFT(AN38,2)="-2",2,1),0),0)</f>
        <v>0</v>
      </c>
    </row>
    <row r="39" spans="2:93" ht="12.75" customHeight="1" x14ac:dyDescent="0.2">
      <c r="B39" s="137"/>
      <c r="C39" s="104"/>
      <c r="D39" s="19"/>
      <c r="E39" s="33">
        <f>IF(D38+BB38&gt;0,BD38,0)</f>
        <v>0</v>
      </c>
      <c r="F39" s="113"/>
      <c r="G39" s="113"/>
      <c r="H39" s="21"/>
      <c r="I39" s="19"/>
      <c r="J39" s="33">
        <f>IF(I38+BG38&gt;0,BI38,0)</f>
        <v>0</v>
      </c>
      <c r="K39" s="113"/>
      <c r="L39" s="113"/>
      <c r="M39" s="21"/>
      <c r="N39" s="19"/>
      <c r="O39" s="33">
        <f>IF(N38+BL38&gt;0,BN38,0)</f>
        <v>0</v>
      </c>
      <c r="P39" s="113"/>
      <c r="Q39" s="113"/>
      <c r="R39" s="21"/>
      <c r="S39" s="19"/>
      <c r="T39" s="33">
        <f>IF(S38+BQ38&gt;0,BS38,0)</f>
        <v>0</v>
      </c>
      <c r="U39" s="113"/>
      <c r="V39" s="113"/>
      <c r="W39" s="21"/>
      <c r="X39" s="19"/>
      <c r="Y39" s="33">
        <f>IF(X38+BV38&gt;0,BX38,0)</f>
        <v>0</v>
      </c>
      <c r="Z39" s="113"/>
      <c r="AA39" s="113"/>
      <c r="AB39" s="21"/>
      <c r="AC39" s="19"/>
      <c r="AD39" s="33">
        <f>IF(AC38+CA38&gt;0,CC38,0)</f>
        <v>0</v>
      </c>
      <c r="AE39" s="113"/>
      <c r="AF39" s="113"/>
      <c r="AG39" s="21"/>
      <c r="AH39" s="19"/>
      <c r="AI39" s="33">
        <f>IF(AH38+CF38&gt;0,CH38,0)</f>
        <v>0</v>
      </c>
      <c r="AJ39" s="113"/>
      <c r="AK39" s="113"/>
      <c r="AL39" s="21"/>
      <c r="AM39" s="19"/>
      <c r="AN39" s="33">
        <f>IF(AM38+CK38&gt;0,CM38,0)</f>
        <v>0</v>
      </c>
      <c r="AO39" s="113"/>
      <c r="AP39" s="113"/>
      <c r="AQ39" s="21"/>
      <c r="AR39" s="136"/>
      <c r="AS39" s="101"/>
      <c r="BB39" s="15">
        <f>D38+D39+BB38+AZ39</f>
        <v>0</v>
      </c>
      <c r="BC39" s="16">
        <f>IF(AND(BD$30&gt;0,BD$30&lt;BC38),1,0)+BD$31</f>
        <v>0</v>
      </c>
      <c r="BD39" s="16">
        <f>AY39+BF38</f>
        <v>0</v>
      </c>
      <c r="BE39" s="16">
        <f>IF(BC38&gt;0,IF(BE38&gt;0,VALUE(MID(E38,BE38+1,FIND("]",E38)-BE38-1)),0),AZ39)</f>
        <v>0</v>
      </c>
      <c r="BF39" s="17">
        <f>BA39+IF(D38&gt;0,1,0)</f>
        <v>0</v>
      </c>
      <c r="BG39" s="15">
        <f>I38+I39+BG38+BE39</f>
        <v>0</v>
      </c>
      <c r="BH39" s="16">
        <f>IF(AND(BI$30&gt;0,BI$30&lt;BH38),1,0)+BI$31</f>
        <v>0</v>
      </c>
      <c r="BI39" s="16">
        <f>BD39+BK38</f>
        <v>0</v>
      </c>
      <c r="BJ39" s="16">
        <f>IF(BH38&gt;0,IF(BJ38&gt;0,VALUE(MID(J38,BJ38+1,FIND("]",J38)-BJ38-1)),0),BE39)</f>
        <v>0</v>
      </c>
      <c r="BK39" s="17">
        <f>BF39+IF(I38&gt;0,1,0)</f>
        <v>0</v>
      </c>
      <c r="BL39" s="15">
        <f>N38+N39+BL38+BJ39</f>
        <v>0</v>
      </c>
      <c r="BM39" s="16">
        <f>IF(AND(BN$30&gt;0,BN$30&lt;BM38),1,0)+BN$31</f>
        <v>0</v>
      </c>
      <c r="BN39" s="16">
        <f>BI39+BP38</f>
        <v>0</v>
      </c>
      <c r="BO39" s="16">
        <f>IF(BM38&gt;0,IF(BO38&gt;0,VALUE(MID(O38,BO38+1,FIND("]",O38)-BO38-1)),0),BJ39)</f>
        <v>0</v>
      </c>
      <c r="BP39" s="17">
        <f>BK39+IF(N38&gt;0,1,0)</f>
        <v>0</v>
      </c>
      <c r="BQ39" s="15">
        <f>S38+S39+BQ38+BO39</f>
        <v>0</v>
      </c>
      <c r="BR39" s="16">
        <f>IF(AND(BS$30&gt;0,BS$30&lt;BR38),1,0)+BS$31</f>
        <v>0</v>
      </c>
      <c r="BS39" s="16">
        <f>BN39+BU38</f>
        <v>0</v>
      </c>
      <c r="BT39" s="16">
        <f>IF(BR38&gt;0,IF(BT38&gt;0,VALUE(MID(T38,BT38+1,FIND("]",T38)-BT38-1)),0),BO39)</f>
        <v>0</v>
      </c>
      <c r="BU39" s="17">
        <f>BP39+IF(S38&gt;0,1,0)</f>
        <v>0</v>
      </c>
      <c r="BV39" s="15">
        <f>X38+X39+BV38+BT39</f>
        <v>0</v>
      </c>
      <c r="BW39" s="16">
        <f>IF(AND(BX$30&gt;0,BX$30&lt;BW38),1,0)+BX$31</f>
        <v>0</v>
      </c>
      <c r="BX39" s="16">
        <f>BS39+BZ38</f>
        <v>0</v>
      </c>
      <c r="BY39" s="16">
        <f>IF(BW38&gt;0,IF(BY38&gt;0,VALUE(MID(Y38,BY38+1,FIND("]",Y38)-BY38-1)),0),BT39)</f>
        <v>0</v>
      </c>
      <c r="BZ39" s="17">
        <f>BU39+IF(X38&gt;0,1,0)</f>
        <v>0</v>
      </c>
      <c r="CA39" s="15">
        <f>AC38+AC39+CA38+BY39</f>
        <v>0</v>
      </c>
      <c r="CB39" s="16">
        <f>IF(AND(CC$30&gt;0,CC$30&lt;CB38),1,0)+CC$31</f>
        <v>0</v>
      </c>
      <c r="CC39" s="16">
        <f>BX39+CE38</f>
        <v>0</v>
      </c>
      <c r="CD39" s="16">
        <f>IF(CB38&gt;0,IF(CD38&gt;0,VALUE(MID(AD38,CD38+1,FIND("]",AD38)-CD38-1)),0),BY39)</f>
        <v>0</v>
      </c>
      <c r="CE39" s="17">
        <f>BZ39+IF(AC38&gt;0,1,0)</f>
        <v>0</v>
      </c>
      <c r="CF39" s="15">
        <f>AH38+AH39+CF38+CD39</f>
        <v>0</v>
      </c>
      <c r="CG39" s="16">
        <f>IF(AND(CH$30&gt;0,CH$30&lt;CG38),1,0)+CH$31</f>
        <v>0</v>
      </c>
      <c r="CH39" s="16">
        <f>CC39+CJ38</f>
        <v>0</v>
      </c>
      <c r="CI39" s="16">
        <f>IF(CG38&gt;0,IF(CI38&gt;0,VALUE(MID(AI38,CI38+1,FIND("]",AI38)-CI38-1)),0),CD39)</f>
        <v>0</v>
      </c>
      <c r="CJ39" s="17">
        <f>CE39+IF(AH38&gt;0,1,0)</f>
        <v>0</v>
      </c>
      <c r="CK39" s="15">
        <f>AM38+AM39+CK38+CI39</f>
        <v>0</v>
      </c>
      <c r="CL39" s="16">
        <f>IF(AND(CM$30&gt;0,CM$30&lt;CL38),1,0)+CM$31</f>
        <v>0</v>
      </c>
      <c r="CM39" s="16">
        <f>CH39+CO38</f>
        <v>0</v>
      </c>
      <c r="CN39" s="16">
        <f>IF(CL38&gt;0,IF(CN38&gt;0,VALUE(MID(AN38,CN38+1,FIND("]",AN38)-CN38-1)),0),CI39)</f>
        <v>0</v>
      </c>
      <c r="CO39" s="17">
        <f>CJ39+IF(AM38&gt;0,1,0)</f>
        <v>0</v>
      </c>
    </row>
    <row r="40" spans="2:93" ht="12.75" customHeight="1" x14ac:dyDescent="0.2">
      <c r="B40" s="96" t="s">
        <v>57</v>
      </c>
      <c r="C40" s="97" t="s">
        <v>58</v>
      </c>
      <c r="D40" s="98"/>
      <c r="E40" s="98"/>
      <c r="F40" s="98"/>
      <c r="G40" s="98"/>
      <c r="H40" s="98"/>
      <c r="I40" s="153"/>
      <c r="J40" s="153"/>
      <c r="K40" s="153"/>
      <c r="L40" s="153"/>
      <c r="M40" s="153"/>
      <c r="N40" s="98"/>
      <c r="O40" s="98"/>
      <c r="P40" s="98"/>
      <c r="Q40" s="98"/>
      <c r="R40" s="98"/>
      <c r="S40" s="14"/>
      <c r="T40" s="93"/>
      <c r="U40" s="93"/>
      <c r="V40" s="93"/>
      <c r="W40" s="93"/>
      <c r="X40" s="14"/>
      <c r="Y40" s="93"/>
      <c r="Z40" s="93"/>
      <c r="AA40" s="93"/>
      <c r="AB40" s="93"/>
      <c r="AC40" s="14"/>
      <c r="AD40" s="93"/>
      <c r="AE40" s="93"/>
      <c r="AF40" s="93"/>
      <c r="AG40" s="93"/>
      <c r="AH40" s="14"/>
      <c r="AI40" s="93"/>
      <c r="AJ40" s="93"/>
      <c r="AK40" s="93"/>
      <c r="AL40" s="93"/>
      <c r="AM40" s="14"/>
      <c r="AN40" s="93"/>
      <c r="AO40" s="93"/>
      <c r="AP40" s="93"/>
      <c r="AQ40" s="93"/>
      <c r="AR40" s="94"/>
      <c r="AS40" s="95"/>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row>
    <row r="41" spans="2:93" ht="12.75" customHeight="1" x14ac:dyDescent="0.2">
      <c r="B41" s="96"/>
      <c r="C41" s="97"/>
      <c r="D41" s="98"/>
      <c r="E41" s="98"/>
      <c r="F41" s="98"/>
      <c r="G41" s="98"/>
      <c r="H41" s="98"/>
      <c r="I41" s="153"/>
      <c r="J41" s="153"/>
      <c r="K41" s="153"/>
      <c r="L41" s="153"/>
      <c r="M41" s="153"/>
      <c r="N41" s="98"/>
      <c r="O41" s="98"/>
      <c r="P41" s="98"/>
      <c r="Q41" s="98"/>
      <c r="R41" s="98"/>
      <c r="S41" s="19"/>
      <c r="T41" s="113"/>
      <c r="U41" s="113"/>
      <c r="V41" s="139"/>
      <c r="W41" s="139"/>
      <c r="X41" s="19"/>
      <c r="Y41" s="113"/>
      <c r="Z41" s="113"/>
      <c r="AA41" s="139"/>
      <c r="AB41" s="139"/>
      <c r="AC41" s="19"/>
      <c r="AD41" s="113"/>
      <c r="AE41" s="113"/>
      <c r="AF41" s="139"/>
      <c r="AG41" s="139"/>
      <c r="AH41" s="19"/>
      <c r="AI41" s="113"/>
      <c r="AJ41" s="113"/>
      <c r="AK41" s="139"/>
      <c r="AL41" s="139"/>
      <c r="AM41" s="19"/>
      <c r="AN41" s="113"/>
      <c r="AO41" s="113"/>
      <c r="AP41" s="139"/>
      <c r="AQ41" s="139"/>
      <c r="AR41" s="94"/>
      <c r="AS41" s="95"/>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row>
    <row r="42" spans="2:93" ht="12.75" customHeight="1" x14ac:dyDescent="0.2">
      <c r="B42" s="90" t="s">
        <v>101</v>
      </c>
      <c r="C42" s="91" t="s">
        <v>43</v>
      </c>
      <c r="D42" s="92"/>
      <c r="E42" s="92"/>
      <c r="F42" s="92"/>
      <c r="G42" s="92"/>
      <c r="H42" s="92"/>
      <c r="I42" s="92"/>
      <c r="J42" s="92"/>
      <c r="K42" s="92"/>
      <c r="L42" s="92"/>
      <c r="M42" s="92"/>
      <c r="N42" s="22"/>
      <c r="O42" s="81"/>
      <c r="P42" s="81"/>
      <c r="Q42" s="81"/>
      <c r="R42" s="81"/>
      <c r="S42" s="22"/>
      <c r="T42" s="81"/>
      <c r="U42" s="81"/>
      <c r="V42" s="81"/>
      <c r="W42" s="81"/>
      <c r="X42" s="22"/>
      <c r="Y42" s="81"/>
      <c r="Z42" s="81"/>
      <c r="AA42" s="81"/>
      <c r="AB42" s="81"/>
      <c r="AC42" s="22"/>
      <c r="AD42" s="81"/>
      <c r="AE42" s="81"/>
      <c r="AF42" s="81"/>
      <c r="AG42" s="81"/>
      <c r="AH42" s="22"/>
      <c r="AI42" s="81"/>
      <c r="AJ42" s="81"/>
      <c r="AK42" s="81"/>
      <c r="AL42" s="81"/>
      <c r="AM42" s="22"/>
      <c r="AN42" s="81"/>
      <c r="AO42" s="81"/>
      <c r="AP42" s="81"/>
      <c r="AQ42" s="81"/>
      <c r="AR42" s="88"/>
      <c r="AS42" s="89"/>
    </row>
    <row r="43" spans="2:93" ht="12.75" customHeight="1" x14ac:dyDescent="0.2">
      <c r="B43" s="90"/>
      <c r="C43" s="91"/>
      <c r="D43" s="92"/>
      <c r="E43" s="92"/>
      <c r="F43" s="92"/>
      <c r="G43" s="92"/>
      <c r="H43" s="92"/>
      <c r="I43" s="92"/>
      <c r="J43" s="92"/>
      <c r="K43" s="92"/>
      <c r="L43" s="92"/>
      <c r="M43" s="92"/>
      <c r="N43" s="19"/>
      <c r="O43" s="113"/>
      <c r="P43" s="113"/>
      <c r="Q43" s="139"/>
      <c r="R43" s="139"/>
      <c r="S43" s="19"/>
      <c r="T43" s="113"/>
      <c r="U43" s="113"/>
      <c r="V43" s="139"/>
      <c r="W43" s="139"/>
      <c r="X43" s="19"/>
      <c r="Y43" s="113"/>
      <c r="Z43" s="113"/>
      <c r="AA43" s="139"/>
      <c r="AB43" s="139"/>
      <c r="AC43" s="19"/>
      <c r="AD43" s="113"/>
      <c r="AE43" s="113"/>
      <c r="AF43" s="139"/>
      <c r="AG43" s="139"/>
      <c r="AH43" s="19"/>
      <c r="AI43" s="113"/>
      <c r="AJ43" s="113"/>
      <c r="AK43" s="139"/>
      <c r="AL43" s="139"/>
      <c r="AM43" s="19"/>
      <c r="AN43" s="113"/>
      <c r="AO43" s="113"/>
      <c r="AP43" s="139"/>
      <c r="AQ43" s="139"/>
      <c r="AR43" s="88"/>
      <c r="AS43" s="89"/>
    </row>
    <row r="44" spans="2:93" ht="12.75" customHeight="1" x14ac:dyDescent="0.2">
      <c r="B44" s="90" t="s">
        <v>102</v>
      </c>
      <c r="C44" s="91" t="s">
        <v>58</v>
      </c>
      <c r="D44" s="92"/>
      <c r="E44" s="92"/>
      <c r="F44" s="92"/>
      <c r="G44" s="92"/>
      <c r="H44" s="92"/>
      <c r="I44" s="152"/>
      <c r="J44" s="152"/>
      <c r="K44" s="152"/>
      <c r="L44" s="152"/>
      <c r="M44" s="152"/>
      <c r="N44" s="22"/>
      <c r="O44" s="81"/>
      <c r="P44" s="81"/>
      <c r="Q44" s="81"/>
      <c r="R44" s="81"/>
      <c r="S44" s="22"/>
      <c r="T44" s="81"/>
      <c r="U44" s="81"/>
      <c r="V44" s="81"/>
      <c r="W44" s="81"/>
      <c r="X44" s="22"/>
      <c r="Y44" s="81"/>
      <c r="Z44" s="81"/>
      <c r="AA44" s="81"/>
      <c r="AB44" s="81"/>
      <c r="AC44" s="22"/>
      <c r="AD44" s="81"/>
      <c r="AE44" s="81"/>
      <c r="AF44" s="81"/>
      <c r="AG44" s="81"/>
      <c r="AH44" s="22"/>
      <c r="AI44" s="81"/>
      <c r="AJ44" s="81"/>
      <c r="AK44" s="81"/>
      <c r="AL44" s="81"/>
      <c r="AM44" s="22"/>
      <c r="AN44" s="81"/>
      <c r="AO44" s="81"/>
      <c r="AP44" s="81"/>
      <c r="AQ44" s="81"/>
      <c r="AR44" s="88"/>
      <c r="AS44" s="89"/>
    </row>
    <row r="45" spans="2:93" ht="12.75" customHeight="1" x14ac:dyDescent="0.2">
      <c r="B45" s="90"/>
      <c r="C45" s="91"/>
      <c r="D45" s="92"/>
      <c r="E45" s="92"/>
      <c r="F45" s="92"/>
      <c r="G45" s="92"/>
      <c r="H45" s="92"/>
      <c r="I45" s="152"/>
      <c r="J45" s="152"/>
      <c r="K45" s="152"/>
      <c r="L45" s="152"/>
      <c r="M45" s="152"/>
      <c r="N45" s="19"/>
      <c r="O45" s="113"/>
      <c r="P45" s="113"/>
      <c r="Q45" s="139"/>
      <c r="R45" s="139"/>
      <c r="S45" s="19"/>
      <c r="T45" s="113"/>
      <c r="U45" s="113"/>
      <c r="V45" s="139"/>
      <c r="W45" s="139"/>
      <c r="X45" s="19"/>
      <c r="Y45" s="113"/>
      <c r="Z45" s="113"/>
      <c r="AA45" s="139"/>
      <c r="AB45" s="139"/>
      <c r="AC45" s="19"/>
      <c r="AD45" s="113"/>
      <c r="AE45" s="113"/>
      <c r="AF45" s="139"/>
      <c r="AG45" s="139"/>
      <c r="AH45" s="19"/>
      <c r="AI45" s="113"/>
      <c r="AJ45" s="113"/>
      <c r="AK45" s="139"/>
      <c r="AL45" s="139"/>
      <c r="AM45" s="19"/>
      <c r="AN45" s="113"/>
      <c r="AO45" s="113"/>
      <c r="AP45" s="139"/>
      <c r="AQ45" s="139"/>
      <c r="AR45" s="88"/>
      <c r="AS45" s="89"/>
    </row>
    <row r="46" spans="2:93" ht="12.75" customHeight="1" x14ac:dyDescent="0.2">
      <c r="B46" s="90" t="s">
        <v>59</v>
      </c>
      <c r="C46" s="91" t="s">
        <v>45</v>
      </c>
      <c r="D46" s="92"/>
      <c r="E46" s="92"/>
      <c r="F46" s="92"/>
      <c r="G46" s="92"/>
      <c r="H46" s="92"/>
      <c r="I46" s="22"/>
      <c r="J46" s="81"/>
      <c r="K46" s="81"/>
      <c r="L46" s="81"/>
      <c r="M46" s="81"/>
      <c r="N46" s="22"/>
      <c r="O46" s="81"/>
      <c r="P46" s="81"/>
      <c r="Q46" s="81"/>
      <c r="R46" s="81"/>
      <c r="S46" s="22"/>
      <c r="T46" s="81"/>
      <c r="U46" s="81"/>
      <c r="V46" s="81"/>
      <c r="W46" s="81"/>
      <c r="X46" s="22"/>
      <c r="Y46" s="81"/>
      <c r="Z46" s="81"/>
      <c r="AA46" s="81"/>
      <c r="AB46" s="81"/>
      <c r="AC46" s="22"/>
      <c r="AD46" s="81"/>
      <c r="AE46" s="81"/>
      <c r="AF46" s="81"/>
      <c r="AG46" s="81"/>
      <c r="AH46" s="22"/>
      <c r="AI46" s="81"/>
      <c r="AJ46" s="81"/>
      <c r="AK46" s="81"/>
      <c r="AL46" s="81"/>
      <c r="AM46" s="22"/>
      <c r="AN46" s="81"/>
      <c r="AO46" s="81"/>
      <c r="AP46" s="81"/>
      <c r="AQ46" s="81"/>
      <c r="AR46" s="88"/>
      <c r="AS46" s="89"/>
    </row>
    <row r="47" spans="2:93" ht="12.75" customHeight="1" x14ac:dyDescent="0.2">
      <c r="B47" s="90"/>
      <c r="C47" s="91"/>
      <c r="D47" s="92"/>
      <c r="E47" s="92"/>
      <c r="F47" s="92"/>
      <c r="G47" s="92"/>
      <c r="H47" s="92"/>
      <c r="I47" s="19"/>
      <c r="J47" s="113"/>
      <c r="K47" s="113"/>
      <c r="L47" s="139"/>
      <c r="M47" s="139"/>
      <c r="N47" s="19"/>
      <c r="O47" s="113"/>
      <c r="P47" s="113"/>
      <c r="Q47" s="139"/>
      <c r="R47" s="139"/>
      <c r="S47" s="19"/>
      <c r="T47" s="113"/>
      <c r="U47" s="113"/>
      <c r="V47" s="139"/>
      <c r="W47" s="139"/>
      <c r="X47" s="19"/>
      <c r="Y47" s="113"/>
      <c r="Z47" s="113"/>
      <c r="AA47" s="139"/>
      <c r="AB47" s="139"/>
      <c r="AC47" s="19"/>
      <c r="AD47" s="113"/>
      <c r="AE47" s="113"/>
      <c r="AF47" s="139"/>
      <c r="AG47" s="139"/>
      <c r="AH47" s="19"/>
      <c r="AI47" s="113"/>
      <c r="AJ47" s="113"/>
      <c r="AK47" s="139"/>
      <c r="AL47" s="139"/>
      <c r="AM47" s="19"/>
      <c r="AN47" s="113"/>
      <c r="AO47" s="113"/>
      <c r="AP47" s="139"/>
      <c r="AQ47" s="139"/>
      <c r="AR47" s="88"/>
      <c r="AS47" s="89"/>
    </row>
    <row r="48" spans="2:93" ht="12.75" customHeight="1" x14ac:dyDescent="0.2">
      <c r="B48" s="137" t="s">
        <v>60</v>
      </c>
      <c r="C48" s="138" t="s">
        <v>61</v>
      </c>
      <c r="D48" s="124"/>
      <c r="E48" s="124"/>
      <c r="F48" s="124"/>
      <c r="G48" s="124"/>
      <c r="H48" s="124"/>
      <c r="I48" s="22"/>
      <c r="J48" s="132"/>
      <c r="K48" s="132"/>
      <c r="L48" s="133"/>
      <c r="M48" s="133"/>
      <c r="N48" s="22"/>
      <c r="O48" s="132"/>
      <c r="P48" s="132"/>
      <c r="Q48" s="133"/>
      <c r="R48" s="133"/>
      <c r="S48" s="22"/>
      <c r="T48" s="132"/>
      <c r="U48" s="132"/>
      <c r="V48" s="133"/>
      <c r="W48" s="133"/>
      <c r="X48" s="22"/>
      <c r="Y48" s="132"/>
      <c r="Z48" s="132"/>
      <c r="AA48" s="133"/>
      <c r="AB48" s="133"/>
      <c r="AC48" s="22"/>
      <c r="AD48" s="132"/>
      <c r="AE48" s="132"/>
      <c r="AF48" s="133"/>
      <c r="AG48" s="133"/>
      <c r="AH48" s="22"/>
      <c r="AI48" s="132"/>
      <c r="AJ48" s="132"/>
      <c r="AK48" s="133"/>
      <c r="AL48" s="133"/>
      <c r="AM48" s="22"/>
      <c r="AN48" s="132"/>
      <c r="AO48" s="132"/>
      <c r="AP48" s="133"/>
      <c r="AQ48" s="133"/>
      <c r="AR48" s="136"/>
      <c r="AS48" s="101"/>
    </row>
    <row r="49" spans="2:93" ht="12.75" customHeight="1" x14ac:dyDescent="0.2">
      <c r="B49" s="137"/>
      <c r="C49" s="138"/>
      <c r="D49" s="124"/>
      <c r="E49" s="124"/>
      <c r="F49" s="124"/>
      <c r="G49" s="124"/>
      <c r="H49" s="124"/>
      <c r="I49" s="19"/>
      <c r="J49" s="130"/>
      <c r="K49" s="130"/>
      <c r="L49" s="131"/>
      <c r="M49" s="131"/>
      <c r="N49" s="19"/>
      <c r="O49" s="130"/>
      <c r="P49" s="130"/>
      <c r="Q49" s="131"/>
      <c r="R49" s="131"/>
      <c r="S49" s="19"/>
      <c r="T49" s="130"/>
      <c r="U49" s="130"/>
      <c r="V49" s="131"/>
      <c r="W49" s="131"/>
      <c r="X49" s="19"/>
      <c r="Y49" s="130"/>
      <c r="Z49" s="130"/>
      <c r="AA49" s="131"/>
      <c r="AB49" s="131"/>
      <c r="AC49" s="19"/>
      <c r="AD49" s="130"/>
      <c r="AE49" s="130"/>
      <c r="AF49" s="131"/>
      <c r="AG49" s="131"/>
      <c r="AH49" s="19"/>
      <c r="AI49" s="130"/>
      <c r="AJ49" s="130"/>
      <c r="AK49" s="131"/>
      <c r="AL49" s="131"/>
      <c r="AM49" s="19"/>
      <c r="AN49" s="130"/>
      <c r="AO49" s="130"/>
      <c r="AP49" s="131"/>
      <c r="AQ49" s="131"/>
      <c r="AR49" s="136"/>
      <c r="AS49" s="101"/>
    </row>
    <row r="50" spans="2:93" ht="12.75" customHeight="1" x14ac:dyDescent="0.2">
      <c r="B50" s="85" t="s">
        <v>103</v>
      </c>
      <c r="C50" s="86" t="s">
        <v>104</v>
      </c>
      <c r="D50" s="87"/>
      <c r="E50" s="87"/>
      <c r="F50" s="87"/>
      <c r="G50" s="87"/>
      <c r="H50" s="87"/>
      <c r="I50" s="87"/>
      <c r="J50" s="87"/>
      <c r="K50" s="87"/>
      <c r="L50" s="87"/>
      <c r="M50" s="87"/>
      <c r="N50" s="87"/>
      <c r="O50" s="87"/>
      <c r="P50" s="87"/>
      <c r="Q50" s="87"/>
      <c r="R50" s="87"/>
      <c r="S50" s="22"/>
      <c r="T50" s="132"/>
      <c r="U50" s="132"/>
      <c r="V50" s="133"/>
      <c r="W50" s="133"/>
      <c r="X50" s="22"/>
      <c r="Y50" s="132"/>
      <c r="Z50" s="132"/>
      <c r="AA50" s="133"/>
      <c r="AB50" s="133"/>
      <c r="AC50" s="22"/>
      <c r="AD50" s="132"/>
      <c r="AE50" s="132"/>
      <c r="AF50" s="133"/>
      <c r="AG50" s="133"/>
      <c r="AH50" s="22"/>
      <c r="AI50" s="132"/>
      <c r="AJ50" s="132"/>
      <c r="AK50" s="133"/>
      <c r="AL50" s="133"/>
      <c r="AM50" s="22"/>
      <c r="AN50" s="132"/>
      <c r="AO50" s="132"/>
      <c r="AP50" s="133"/>
      <c r="AQ50" s="133"/>
      <c r="AR50" s="82"/>
      <c r="AS50" s="83"/>
    </row>
    <row r="51" spans="2:93" ht="12.75" customHeight="1" x14ac:dyDescent="0.2">
      <c r="B51" s="85"/>
      <c r="C51" s="86"/>
      <c r="D51" s="87"/>
      <c r="E51" s="87"/>
      <c r="F51" s="87"/>
      <c r="G51" s="87"/>
      <c r="H51" s="87"/>
      <c r="I51" s="87"/>
      <c r="J51" s="87"/>
      <c r="K51" s="87"/>
      <c r="L51" s="87"/>
      <c r="M51" s="87"/>
      <c r="N51" s="87"/>
      <c r="O51" s="87"/>
      <c r="P51" s="87"/>
      <c r="Q51" s="87"/>
      <c r="R51" s="87"/>
      <c r="S51" s="19"/>
      <c r="T51" s="130"/>
      <c r="U51" s="130"/>
      <c r="V51" s="131"/>
      <c r="W51" s="131"/>
      <c r="X51" s="19"/>
      <c r="Y51" s="130"/>
      <c r="Z51" s="130"/>
      <c r="AA51" s="131"/>
      <c r="AB51" s="131"/>
      <c r="AC51" s="19"/>
      <c r="AD51" s="130"/>
      <c r="AE51" s="130"/>
      <c r="AF51" s="131"/>
      <c r="AG51" s="131"/>
      <c r="AH51" s="19"/>
      <c r="AI51" s="130"/>
      <c r="AJ51" s="130"/>
      <c r="AK51" s="131"/>
      <c r="AL51" s="131"/>
      <c r="AM51" s="19"/>
      <c r="AN51" s="130"/>
      <c r="AO51" s="130"/>
      <c r="AP51" s="131"/>
      <c r="AQ51" s="131"/>
      <c r="AR51" s="82"/>
      <c r="AS51" s="83"/>
    </row>
    <row r="52" spans="2:93" ht="12.75" customHeight="1" x14ac:dyDescent="0.2">
      <c r="B52" s="79" t="s">
        <v>62</v>
      </c>
      <c r="C52" s="79"/>
      <c r="D52" s="80">
        <f>SUM(D30:D51)</f>
        <v>0</v>
      </c>
      <c r="E52" s="80"/>
      <c r="F52" s="80"/>
      <c r="G52" s="80"/>
      <c r="H52" s="80"/>
      <c r="I52" s="80">
        <f>SUM(I30:I51)</f>
        <v>0</v>
      </c>
      <c r="J52" s="80"/>
      <c r="K52" s="80"/>
      <c r="L52" s="80"/>
      <c r="M52" s="80"/>
      <c r="N52" s="80">
        <f>SUM(N30:N51)</f>
        <v>0</v>
      </c>
      <c r="O52" s="80"/>
      <c r="P52" s="80"/>
      <c r="Q52" s="80"/>
      <c r="R52" s="80"/>
      <c r="S52" s="80">
        <f>SUM(S30:S51)</f>
        <v>0</v>
      </c>
      <c r="T52" s="80"/>
      <c r="U52" s="80"/>
      <c r="V52" s="80"/>
      <c r="W52" s="80"/>
      <c r="X52" s="80">
        <f>SUM(X30:X51)</f>
        <v>0</v>
      </c>
      <c r="Y52" s="80"/>
      <c r="Z52" s="80"/>
      <c r="AA52" s="80"/>
      <c r="AB52" s="80"/>
      <c r="AC52" s="80">
        <f>SUM(AC30:AC51)</f>
        <v>0</v>
      </c>
      <c r="AD52" s="80"/>
      <c r="AE52" s="80"/>
      <c r="AF52" s="80"/>
      <c r="AG52" s="80"/>
      <c r="AH52" s="80">
        <f>SUM(AH30:AH51)</f>
        <v>0</v>
      </c>
      <c r="AI52" s="80"/>
      <c r="AJ52" s="80"/>
      <c r="AK52" s="80"/>
      <c r="AL52" s="80"/>
      <c r="AM52" s="80">
        <f>SUM(AM30:AM51)</f>
        <v>0</v>
      </c>
      <c r="AN52" s="80"/>
      <c r="AO52" s="80"/>
      <c r="AP52" s="80"/>
      <c r="AQ52" s="80"/>
      <c r="AR52" s="27"/>
      <c r="AS52" s="28"/>
      <c r="AV52" s="29"/>
      <c r="BB52" s="15">
        <f>IF(OR(D52&gt;ROUND((D$4+0.9)/2,0),SUMIF($B30:$B51,"",D30:D51)&lt;&gt;0),1,0)</f>
        <v>0</v>
      </c>
      <c r="BC52" s="16"/>
      <c r="BD52" s="16"/>
      <c r="BE52" s="16"/>
      <c r="BF52" s="17"/>
      <c r="BG52" s="15">
        <f>IF(OR(I52&gt;ROUND((I$4+0.9)/2,0),SUMIF($B30:$B51,"",I30:I51)&lt;&gt;0),1,0)</f>
        <v>0</v>
      </c>
      <c r="BH52" s="16"/>
      <c r="BI52" s="16"/>
      <c r="BJ52" s="16"/>
      <c r="BK52" s="17"/>
      <c r="BL52" s="15">
        <f>IF(OR(N52&gt;ROUND((N$4+0.9)/2,0),SUMIF($B30:$B51,"",N30:N51)&lt;&gt;0),1,0)</f>
        <v>0</v>
      </c>
      <c r="BM52" s="16"/>
      <c r="BN52" s="16"/>
      <c r="BO52" s="16"/>
      <c r="BP52" s="17"/>
      <c r="BQ52" s="15">
        <f>IF(OR(S52&gt;ROUND((S$4+0.9)/2,0),SUMIF($B30:$B51,"",S30:S51)&lt;&gt;0),1,0)</f>
        <v>0</v>
      </c>
      <c r="BR52" s="16"/>
      <c r="BS52" s="16"/>
      <c r="BT52" s="16"/>
      <c r="BU52" s="17"/>
      <c r="BV52" s="15">
        <f>IF(OR(X52&gt;ROUND((X$4+0.9)/2,0),SUMIF($B30:$B51,"",X30:X51)&lt;&gt;0),1,0)</f>
        <v>0</v>
      </c>
      <c r="BW52" s="16"/>
      <c r="BX52" s="16"/>
      <c r="BY52" s="16"/>
      <c r="BZ52" s="17"/>
      <c r="CA52" s="15">
        <f>IF(OR(AC52&gt;ROUND((AC$4+0.9)/2,0),SUMIF($B30:$B51,"",AC30:AC51)&lt;&gt;0),1,0)</f>
        <v>0</v>
      </c>
      <c r="CB52" s="16"/>
      <c r="CC52" s="16"/>
      <c r="CD52" s="16"/>
      <c r="CE52" s="17"/>
      <c r="CF52" s="15">
        <f>IF(OR(AH52&gt;ROUND((AH$4+0.9)/2,0),SUMIF($B30:$B51,"",AH30:AH51)&lt;&gt;0),1,0)</f>
        <v>0</v>
      </c>
      <c r="CG52" s="16"/>
      <c r="CH52" s="16"/>
      <c r="CI52" s="16"/>
      <c r="CJ52" s="17"/>
      <c r="CK52" s="15">
        <f>IF(OR(AM52&gt;ROUND((AM$4+0.9)/2,0),SUMIF($B30:$B51,"",AM30:AM51)&lt;&gt;0),1,0)</f>
        <v>0</v>
      </c>
      <c r="CL52" s="16"/>
      <c r="CM52" s="16"/>
      <c r="CN52" s="16"/>
      <c r="CO52" s="17"/>
    </row>
    <row r="53" spans="2:93" ht="12.75" customHeight="1" x14ac:dyDescent="0.2">
      <c r="B53" s="114" t="s">
        <v>63</v>
      </c>
      <c r="C53" s="115"/>
      <c r="D53" s="22"/>
      <c r="E53" s="99" t="str">
        <f>IF(AND(D53+BB53&gt;0,H54&gt;0),VLOOKUP(BB54+BC54+E54+H54,MilitaryResultsInfo,VLOOKUP($B53,MilitaryResultsProjectInfo,2,0)),"")</f>
        <v/>
      </c>
      <c r="F53" s="99"/>
      <c r="G53" s="99"/>
      <c r="H53" s="99"/>
      <c r="I53" s="22"/>
      <c r="J53" s="99" t="str">
        <f>IF(AND(I53+BG53&gt;0,M54&gt;0),VLOOKUP(BG54+BH54+J54+M54,MilitaryResultsInfo,VLOOKUP($B53,MilitaryResultsProjectInfo,2,0)),"")</f>
        <v/>
      </c>
      <c r="K53" s="99"/>
      <c r="L53" s="99"/>
      <c r="M53" s="99"/>
      <c r="N53" s="22"/>
      <c r="O53" s="99" t="str">
        <f>IF(AND(N53+BL53&gt;0,R54&gt;0),VLOOKUP(BL54+BM54+O54+R54,MilitaryResultsInfo,VLOOKUP($B53,MilitaryResultsProjectInfo,2,0)),"")</f>
        <v/>
      </c>
      <c r="P53" s="99"/>
      <c r="Q53" s="99"/>
      <c r="R53" s="99"/>
      <c r="S53" s="22"/>
      <c r="T53" s="99" t="str">
        <f>IF(AND(S53+BQ53&gt;0,W54&gt;0),VLOOKUP(BQ54+BR54+T54+W54,MilitaryResultsInfo,VLOOKUP($B53,MilitaryResultsProjectInfo,2,0)),"")</f>
        <v/>
      </c>
      <c r="U53" s="99"/>
      <c r="V53" s="99"/>
      <c r="W53" s="99"/>
      <c r="X53" s="22"/>
      <c r="Y53" s="99" t="str">
        <f>IF(AND(X53+BV53&gt;0,AB54&gt;0),VLOOKUP(BV54+BW54+Y54+AB54,MilitaryResultsInfo,VLOOKUP($B53,MilitaryResultsProjectInfo,2,0)),"")</f>
        <v/>
      </c>
      <c r="Z53" s="99"/>
      <c r="AA53" s="99"/>
      <c r="AB53" s="99"/>
      <c r="AC53" s="22"/>
      <c r="AD53" s="99" t="str">
        <f>IF(AND(AC53+CA53&gt;0,AG54&gt;0),VLOOKUP(CA54+CB54+AD54+AG54,MilitaryResultsInfo,VLOOKUP($B53,MilitaryResultsProjectInfo,2,0)),"")</f>
        <v/>
      </c>
      <c r="AE53" s="99"/>
      <c r="AF53" s="99"/>
      <c r="AG53" s="99"/>
      <c r="AH53" s="22"/>
      <c r="AI53" s="99" t="str">
        <f>IF(AND(AH53+CF53&gt;0,AL54&gt;0),VLOOKUP(CF54+CG54+AI54+AL54,MilitaryResultsInfo,VLOOKUP($B53,MilitaryResultsProjectInfo,2,0)),"")</f>
        <v/>
      </c>
      <c r="AJ53" s="99"/>
      <c r="AK53" s="99"/>
      <c r="AL53" s="99"/>
      <c r="AM53" s="22"/>
      <c r="AN53" s="99" t="str">
        <f>IF(AND(AM53+CK53&gt;0,AQ54&gt;0),VLOOKUP(CK54+CL54+AN54+AQ54,MilitaryResultsInfo,VLOOKUP($B53,MilitaryResultsProjectInfo,2,0)),"")</f>
        <v/>
      </c>
      <c r="AO53" s="99"/>
      <c r="AP53" s="99"/>
      <c r="AQ53" s="99"/>
      <c r="AR53" s="94" t="s">
        <v>12</v>
      </c>
      <c r="AS53" s="112"/>
      <c r="BB53" s="15">
        <f>IF(AX53&lt;0,AW54,0)</f>
        <v>0</v>
      </c>
      <c r="BC53" s="16">
        <f>IF(F54&lt;&gt;"",VLOOKUP(F54,TurnInfo,2,0),-1)</f>
        <v>-1</v>
      </c>
      <c r="BD53" s="16">
        <f>IF(AND(UPPER(LEFT(E53,1))="B",F54&lt;&gt;""),VLOOKUP(F54,TurnInfo,2,0),-1)</f>
        <v>-1</v>
      </c>
      <c r="BE53" s="16">
        <f>IF(ISERR(FIND("[",E53)),-1,FIND("[",E53))</f>
        <v>-1</v>
      </c>
      <c r="BF53" s="17">
        <f>IF(E53&lt;&gt;"",IF(AND(LEFT(E53,2)&lt;&gt;"--",LEFT(E53,1)&lt;&gt;"["),IF(LEFT(E53,2)="-2",2,1),0),0)</f>
        <v>0</v>
      </c>
      <c r="BG53" s="15">
        <f>IF(BC53&lt;0,BB53+D53+D54,0)</f>
        <v>0</v>
      </c>
      <c r="BH53" s="16">
        <f>IF(K54&lt;&gt;"",VLOOKUP(K54,TurnInfo,2,0),-1)</f>
        <v>-1</v>
      </c>
      <c r="BI53" s="16">
        <f>IF(AND(UPPER(LEFT(J53,1))="B",K54&lt;&gt;""),VLOOKUP(K54,TurnInfo,2,0),-1)</f>
        <v>-1</v>
      </c>
      <c r="BJ53" s="16">
        <f>IF(ISERR(FIND("[",J53)),-1,FIND("[",J53))</f>
        <v>-1</v>
      </c>
      <c r="BK53" s="17">
        <f>IF(J53&lt;&gt;"",IF(AND(LEFT(J53,2)&lt;&gt;"--",LEFT(J53,1)&lt;&gt;"["),IF(LEFT(J53,2)="-2",2,1),0),0)</f>
        <v>0</v>
      </c>
      <c r="BL53" s="15">
        <f>IF(BH53&lt;0,BG53+I53+I54,0)</f>
        <v>0</v>
      </c>
      <c r="BM53" s="16">
        <f>IF(P54&lt;&gt;"",VLOOKUP(P54,TurnInfo,2,0),-1)</f>
        <v>-1</v>
      </c>
      <c r="BN53" s="16">
        <f>IF(AND(UPPER(LEFT(O53,1))="B",P54&lt;&gt;""),VLOOKUP(P54,TurnInfo,2,0),-1)</f>
        <v>-1</v>
      </c>
      <c r="BO53" s="16">
        <f>IF(ISERR(FIND("[",O53)),-1,FIND("[",O53))</f>
        <v>-1</v>
      </c>
      <c r="BP53" s="17">
        <f>IF(O53&lt;&gt;"",IF(AND(LEFT(O53,2)&lt;&gt;"--",LEFT(O53,1)&lt;&gt;"["),IF(LEFT(O53,2)="-2",2,1),0),0)</f>
        <v>0</v>
      </c>
      <c r="BQ53" s="15">
        <f>IF(BM53&lt;0,BL53+N53+N54,0)</f>
        <v>0</v>
      </c>
      <c r="BR53" s="16">
        <f>IF(U54&lt;&gt;"",VLOOKUP(U54,TurnInfo,2,0),-1)</f>
        <v>-1</v>
      </c>
      <c r="BS53" s="16">
        <f>IF(AND(UPPER(LEFT(T53,1))="B",U54&lt;&gt;""),VLOOKUP(U54,TurnInfo,2,0),-1)</f>
        <v>-1</v>
      </c>
      <c r="BT53" s="16">
        <f>IF(ISERR(FIND("[",T53)),-1,FIND("[",T53))</f>
        <v>-1</v>
      </c>
      <c r="BU53" s="17">
        <f>IF(T53&lt;&gt;"",IF(AND(LEFT(T53,2)&lt;&gt;"--",LEFT(T53,1)&lt;&gt;"["),IF(LEFT(T53,2)="-2",2,1),0),0)</f>
        <v>0</v>
      </c>
      <c r="BV53" s="15">
        <f>IF(BR53&lt;0,BQ53+S53+S54,0)</f>
        <v>0</v>
      </c>
      <c r="BW53" s="16">
        <f>IF(Z54&lt;&gt;"",VLOOKUP(Z54,TurnInfo,2,0),-1)</f>
        <v>-1</v>
      </c>
      <c r="BX53" s="16">
        <f>IF(AND(UPPER(LEFT(Y53,1))="B",Z54&lt;&gt;""),VLOOKUP(Z54,TurnInfo,2,0),-1)</f>
        <v>-1</v>
      </c>
      <c r="BY53" s="16">
        <f>IF(ISERR(FIND("[",Y53)),-1,FIND("[",Y53))</f>
        <v>-1</v>
      </c>
      <c r="BZ53" s="17">
        <f>IF(Y53&lt;&gt;"",IF(AND(LEFT(Y53,2)&lt;&gt;"--",LEFT(Y53,1)&lt;&gt;"["),IF(LEFT(Y53,2)="-2",2,1),0),0)</f>
        <v>0</v>
      </c>
      <c r="CA53" s="15">
        <f>IF(BW53&lt;0,BV53+X53+X54,0)</f>
        <v>0</v>
      </c>
      <c r="CB53" s="16">
        <f>IF(AE54&lt;&gt;"",VLOOKUP(AE54,TurnInfo,2,0),-1)</f>
        <v>-1</v>
      </c>
      <c r="CC53" s="16">
        <f>IF(AND(UPPER(LEFT(AD53,1))="B",AE54&lt;&gt;""),VLOOKUP(AE54,TurnInfo,2,0),-1)</f>
        <v>-1</v>
      </c>
      <c r="CD53" s="16">
        <f>IF(ISERR(FIND("[",AD53)),-1,FIND("[",AD53))</f>
        <v>-1</v>
      </c>
      <c r="CE53" s="17">
        <f>IF(AD53&lt;&gt;"",IF(AND(LEFT(AD53,2)&lt;&gt;"--",LEFT(AD53,1)&lt;&gt;"["),IF(LEFT(AD53,2)="-2",2,1),0),0)</f>
        <v>0</v>
      </c>
      <c r="CF53" s="15">
        <f>IF(CB53&lt;0,CA53+AC53+AC54,0)</f>
        <v>0</v>
      </c>
      <c r="CG53" s="16">
        <f>IF(AJ54&lt;&gt;"",VLOOKUP(AJ54,TurnInfo,2,0),-1)</f>
        <v>-1</v>
      </c>
      <c r="CH53" s="16">
        <f>IF(AND(UPPER(LEFT(AI53,1))="B",AJ54&lt;&gt;""),VLOOKUP(AJ54,TurnInfo,2,0),-1)</f>
        <v>-1</v>
      </c>
      <c r="CI53" s="16">
        <f>IF(ISERR(FIND("[",AI53)),-1,FIND("[",AI53))</f>
        <v>-1</v>
      </c>
      <c r="CJ53" s="17">
        <f>IF(AI53&lt;&gt;"",IF(AND(LEFT(AI53,2)&lt;&gt;"--",LEFT(AI53,1)&lt;&gt;"["),IF(LEFT(AI53,2)="-2",2,1),0),0)</f>
        <v>0</v>
      </c>
      <c r="CK53" s="15">
        <f>IF(CG53&lt;0,CF53+AH53+AH54,0)</f>
        <v>0</v>
      </c>
      <c r="CL53" s="16">
        <f>IF(AO54&lt;&gt;"",VLOOKUP(AO54,TurnInfo,2,0),-1)</f>
        <v>-1</v>
      </c>
      <c r="CM53" s="16">
        <f>IF(AND(UPPER(LEFT(AN53,1))="B",AO54&lt;&gt;""),VLOOKUP(AO54,TurnInfo,2,0),-1)</f>
        <v>-1</v>
      </c>
      <c r="CN53" s="16">
        <f>IF(ISERR(FIND("[",AN53)),-1,FIND("[",AN53))</f>
        <v>-1</v>
      </c>
      <c r="CO53" s="17">
        <f>IF(AN53&lt;&gt;"",IF(AND(LEFT(AN53,2)&lt;&gt;"--",LEFT(AN53,1)&lt;&gt;"["),IF(LEFT(AN53,2)="-2",2,1),0),0)</f>
        <v>0</v>
      </c>
    </row>
    <row r="54" spans="2:93" ht="12.75" customHeight="1" x14ac:dyDescent="0.2">
      <c r="B54" s="114"/>
      <c r="C54" s="115"/>
      <c r="D54" s="19"/>
      <c r="E54" s="20"/>
      <c r="F54" s="113"/>
      <c r="G54" s="113"/>
      <c r="H54" s="21"/>
      <c r="I54" s="19"/>
      <c r="J54" s="20"/>
      <c r="K54" s="113"/>
      <c r="L54" s="113"/>
      <c r="M54" s="21"/>
      <c r="N54" s="19"/>
      <c r="O54" s="20"/>
      <c r="P54" s="113"/>
      <c r="Q54" s="113"/>
      <c r="R54" s="21"/>
      <c r="S54" s="19"/>
      <c r="T54" s="20"/>
      <c r="U54" s="113"/>
      <c r="V54" s="113"/>
      <c r="W54" s="21"/>
      <c r="X54" s="19"/>
      <c r="Y54" s="20"/>
      <c r="Z54" s="113"/>
      <c r="AA54" s="113"/>
      <c r="AB54" s="21"/>
      <c r="AC54" s="19"/>
      <c r="AD54" s="20"/>
      <c r="AE54" s="113"/>
      <c r="AF54" s="113"/>
      <c r="AG54" s="21"/>
      <c r="AH54" s="19"/>
      <c r="AI54" s="20"/>
      <c r="AJ54" s="113"/>
      <c r="AK54" s="113"/>
      <c r="AL54" s="21"/>
      <c r="AM54" s="19"/>
      <c r="AN54" s="20"/>
      <c r="AO54" s="113"/>
      <c r="AP54" s="113"/>
      <c r="AQ54" s="21"/>
      <c r="AR54" s="94"/>
      <c r="AS54" s="112"/>
      <c r="BB54" s="15">
        <f>D53+D54+BB53+AZ54</f>
        <v>0</v>
      </c>
      <c r="BC54" s="16"/>
      <c r="BD54" s="16">
        <f>IF(AY53&gt;0,1,0)+AY54</f>
        <v>0</v>
      </c>
      <c r="BE54" s="16">
        <f>IF(BC53&gt;0,IF(BE53&gt;0,VALUE(MID(E53,BE53+1,FIND("]",E53)-BE53-1)),0),AZ54)</f>
        <v>0</v>
      </c>
      <c r="BF54" s="17">
        <f>BA54+IF(D53&gt;0,1,0)</f>
        <v>0</v>
      </c>
      <c r="BG54" s="15">
        <f>I53+I54+BG53+BE54</f>
        <v>0</v>
      </c>
      <c r="BH54" s="16"/>
      <c r="BI54" s="16">
        <f>IF(BD53&gt;0,1,0)+BD54</f>
        <v>0</v>
      </c>
      <c r="BJ54" s="16">
        <f>IF(BH53&gt;0,IF(BJ53&gt;0,VALUE(MID(J53,BJ53+1,FIND("]",J53)-BJ53-1)),0),BE54)</f>
        <v>0</v>
      </c>
      <c r="BK54" s="17">
        <f>BF54+IF(I53&gt;0,1,0)</f>
        <v>0</v>
      </c>
      <c r="BL54" s="15">
        <f>N53+N54+BL53+BJ54</f>
        <v>0</v>
      </c>
      <c r="BM54" s="16"/>
      <c r="BN54" s="16">
        <f>IF(BI53&gt;0,1,0)+BI54</f>
        <v>0</v>
      </c>
      <c r="BO54" s="16">
        <f>IF(BM53&gt;0,IF(BO53&gt;0,VALUE(MID(O53,BO53+1,FIND("]",O53)-BO53-1)),0),BJ54)</f>
        <v>0</v>
      </c>
      <c r="BP54" s="17">
        <f>BK54+IF(N53&gt;0,1,0)</f>
        <v>0</v>
      </c>
      <c r="BQ54" s="15">
        <f>S53+S54+BQ53+BO54</f>
        <v>0</v>
      </c>
      <c r="BR54" s="16"/>
      <c r="BS54" s="16">
        <f>IF(BN53&gt;0,1,0)+BN54</f>
        <v>0</v>
      </c>
      <c r="BT54" s="16">
        <f>IF(BR53&gt;0,IF(BT53&gt;0,VALUE(MID(T53,BT53+1,FIND("]",T53)-BT53-1)),0),BO54)</f>
        <v>0</v>
      </c>
      <c r="BU54" s="17">
        <f>BP54+IF(S53&gt;0,1,0)</f>
        <v>0</v>
      </c>
      <c r="BV54" s="15">
        <f>X53+X54+BV53+BT54</f>
        <v>0</v>
      </c>
      <c r="BW54" s="16"/>
      <c r="BX54" s="16">
        <f>IF(BS53&gt;0,1,0)+BS54</f>
        <v>0</v>
      </c>
      <c r="BY54" s="16">
        <f>IF(BW53&gt;0,IF(BY53&gt;0,VALUE(MID(Y53,BY53+1,FIND("]",Y53)-BY53-1)),0),BT54)</f>
        <v>0</v>
      </c>
      <c r="BZ54" s="17">
        <f>BU54+IF(X53&gt;0,1,0)</f>
        <v>0</v>
      </c>
      <c r="CA54" s="15">
        <f>AC53+AC54+CA53+BY54</f>
        <v>0</v>
      </c>
      <c r="CB54" s="16"/>
      <c r="CC54" s="16">
        <f>IF(BX53&gt;0,1,0)+BX54</f>
        <v>0</v>
      </c>
      <c r="CD54" s="16">
        <f>IF(CB53&gt;0,IF(CD53&gt;0,VALUE(MID(AD53,CD53+1,FIND("]",AD53)-CD53-1)),0),BY54)</f>
        <v>0</v>
      </c>
      <c r="CE54" s="17">
        <f>BZ54+IF(AC53&gt;0,1,0)</f>
        <v>0</v>
      </c>
      <c r="CF54" s="15">
        <f>AH53+AH54+CF53+CD54</f>
        <v>0</v>
      </c>
      <c r="CG54" s="16"/>
      <c r="CH54" s="16">
        <f>IF(CC53&gt;0,1,0)+CC54</f>
        <v>0</v>
      </c>
      <c r="CI54" s="16">
        <f>IF(CG53&gt;0,IF(CI53&gt;0,VALUE(MID(AI53,CI53+1,FIND("]",AI53)-CI53-1)),0),CD54)</f>
        <v>0</v>
      </c>
      <c r="CJ54" s="17">
        <f>CE54+IF(AH53&gt;0,1,0)</f>
        <v>0</v>
      </c>
      <c r="CK54" s="15">
        <f>AM53+AM54+CK53+CI54</f>
        <v>0</v>
      </c>
      <c r="CL54" s="16"/>
      <c r="CM54" s="16">
        <f>IF(CH53&gt;0,1,0)+CH54</f>
        <v>0</v>
      </c>
      <c r="CN54" s="16">
        <f>IF(CL53&gt;0,IF(CN53&gt;0,VALUE(MID(AN53,CN53+1,FIND("]",AN53)-CN53-1)),0),CI54)</f>
        <v>0</v>
      </c>
      <c r="CO54" s="17">
        <f>CJ54+IF(AM53&gt;0,1,0)</f>
        <v>0</v>
      </c>
    </row>
    <row r="55" spans="2:93" ht="12.75" customHeight="1" x14ac:dyDescent="0.2">
      <c r="B55" s="90" t="s">
        <v>64</v>
      </c>
      <c r="C55" s="108"/>
      <c r="D55" s="22"/>
      <c r="E55" s="99" t="str">
        <f>IF(AND(D55+BB55&gt;0,H56&gt;0),INDEX(MilitaryResultsInfo,BB56+BC56+E56+H56,VLOOKUP($B55,MilitaryResultsProjectInfo,2,0)),"")</f>
        <v/>
      </c>
      <c r="F55" s="99"/>
      <c r="G55" s="99"/>
      <c r="H55" s="99"/>
      <c r="I55" s="22"/>
      <c r="J55" s="99" t="str">
        <f>IF(AND(I55+BG55&gt;0,M56&gt;0),INDEX(MilitaryResultsInfo,BG56+BH56+J56+M56,VLOOKUP($B55,MilitaryResultsProjectInfo,2,0)),"")</f>
        <v/>
      </c>
      <c r="K55" s="99"/>
      <c r="L55" s="99"/>
      <c r="M55" s="99"/>
      <c r="N55" s="22"/>
      <c r="O55" s="99" t="str">
        <f>IF(AND(N55+BL55&gt;0,R56&gt;0),INDEX(MilitaryResultsInfo,BL56+BM56+O56+R56,VLOOKUP($B55,MilitaryResultsProjectInfo,2,0)),"")</f>
        <v/>
      </c>
      <c r="P55" s="99"/>
      <c r="Q55" s="99"/>
      <c r="R55" s="99"/>
      <c r="S55" s="22"/>
      <c r="T55" s="99" t="str">
        <f>IF(AND(S55+BQ55&gt;0,W56&gt;0),INDEX(MilitaryResultsInfo,BQ56+BR56+T56+W56,VLOOKUP($B55,MilitaryResultsProjectInfo,2,0)),"")</f>
        <v/>
      </c>
      <c r="U55" s="99"/>
      <c r="V55" s="99"/>
      <c r="W55" s="99"/>
      <c r="X55" s="22"/>
      <c r="Y55" s="99" t="str">
        <f>IF(AND(X55+BV55&gt;0,AB56&gt;0),INDEX(MilitaryResultsInfo,BV56+BW56+Y56+AB56,VLOOKUP($B55,MilitaryResultsProjectInfo,2,0)),"")</f>
        <v/>
      </c>
      <c r="Z55" s="99"/>
      <c r="AA55" s="99"/>
      <c r="AB55" s="99"/>
      <c r="AC55" s="22"/>
      <c r="AD55" s="99" t="str">
        <f>IF(AND(AC55+CA55&gt;0,AG56&gt;0),INDEX(MilitaryResultsInfo,CA56+CB56+AD56+AG56,VLOOKUP($B55,MilitaryResultsProjectInfo,2,0)),"")</f>
        <v/>
      </c>
      <c r="AE55" s="99"/>
      <c r="AF55" s="99"/>
      <c r="AG55" s="99"/>
      <c r="AH55" s="22"/>
      <c r="AI55" s="99" t="str">
        <f>IF(AND(AH55+CF55&gt;0,AL56&gt;0),INDEX(MilitaryResultsInfo,CF56+CG56+AI56+AL56,VLOOKUP($B55,MilitaryResultsProjectInfo,2,0)),"")</f>
        <v/>
      </c>
      <c r="AJ55" s="99"/>
      <c r="AK55" s="99"/>
      <c r="AL55" s="99"/>
      <c r="AM55" s="22"/>
      <c r="AN55" s="99" t="str">
        <f>IF(AND(AM55+CK55&gt;0,AQ56&gt;0),INDEX(MilitaryResultsInfo,CK56+CL56+AN56+AQ56,VLOOKUP($B55,MilitaryResultsProjectInfo,2,0)),"")</f>
        <v/>
      </c>
      <c r="AO55" s="99"/>
      <c r="AP55" s="99"/>
      <c r="AQ55" s="99"/>
      <c r="AR55" s="105" t="s">
        <v>25</v>
      </c>
      <c r="AS55" s="106"/>
      <c r="AV55" s="1">
        <v>1</v>
      </c>
      <c r="BB55" s="15">
        <f>IF(AX55&lt;0,AW56,0)</f>
        <v>0</v>
      </c>
      <c r="BC55" s="16">
        <f>IF(F56&lt;&gt;"",VLOOKUP(F56,TurnInfo,2,0),-1)</f>
        <v>-1</v>
      </c>
      <c r="BD55" s="16">
        <f>IF($AV55&gt;=1,-1*AY56+IF($AV55&gt;=2,AY$73+IF(AND(BC$72&gt;0,BC$72&lt;BC55),1,0),0),0)</f>
        <v>-1</v>
      </c>
      <c r="BE55" s="16">
        <f>IF(ISERR(FIND("[",E55)),-1,FIND("[",E55))</f>
        <v>-1</v>
      </c>
      <c r="BF55" s="17">
        <f>IF(E55&lt;&gt;"",IF(AND(LEFT(E55,2)&lt;&gt;"--",LEFT(E55,1)&lt;&gt;"["),IF(LEFT(E55,2)="-2",2,1),0),0)</f>
        <v>0</v>
      </c>
      <c r="BG55" s="15">
        <f>IF(BC55&lt;0,BB55+D55+D56,0)</f>
        <v>0</v>
      </c>
      <c r="BH55" s="16">
        <f>IF(K56&lt;&gt;"",VLOOKUP(K56,TurnInfo,2,0),-1)</f>
        <v>-1</v>
      </c>
      <c r="BI55" s="16">
        <f>IF($AV55&gt;=1,-1*BD56+IF($AV55&gt;=2,BD$73+IF(AND(BH$72&gt;0,BH$72&lt;BH55),1,0),0),0)</f>
        <v>-1</v>
      </c>
      <c r="BJ55" s="16">
        <f>IF(ISERR(FIND("[",J55)),-1,FIND("[",J55))</f>
        <v>-1</v>
      </c>
      <c r="BK55" s="17">
        <f>IF(J55&lt;&gt;"",IF(AND(LEFT(J55,2)&lt;&gt;"--",LEFT(J55,1)&lt;&gt;"["),IF(LEFT(J55,2)="-2",2,1),0),0)</f>
        <v>0</v>
      </c>
      <c r="BL55" s="15">
        <f>IF(BH55&lt;0,BG55+I55+I56,0)</f>
        <v>0</v>
      </c>
      <c r="BM55" s="16">
        <f>IF(P56&lt;&gt;"",VLOOKUP(P56,TurnInfo,2,0),-1)</f>
        <v>-1</v>
      </c>
      <c r="BN55" s="16">
        <f>IF($AV55&gt;=1,-1*BI56+IF($AV55&gt;=2,BI$73+IF(AND(BM$72&gt;0,BM$72&lt;BM55),1,0),0),0)</f>
        <v>-1</v>
      </c>
      <c r="BO55" s="16">
        <f>IF(ISERR(FIND("[",O55)),-1,FIND("[",O55))</f>
        <v>-1</v>
      </c>
      <c r="BP55" s="17">
        <f>IF(O55&lt;&gt;"",IF(AND(LEFT(O55,2)&lt;&gt;"--",LEFT(O55,1)&lt;&gt;"["),IF(LEFT(O55,2)="-2",2,1),0),0)</f>
        <v>0</v>
      </c>
      <c r="BQ55" s="15">
        <f>IF(BM55&lt;0,BL55+N55+N56,0)</f>
        <v>0</v>
      </c>
      <c r="BR55" s="16">
        <f>IF(U56&lt;&gt;"",VLOOKUP(U56,TurnInfo,2,0),-1)</f>
        <v>-1</v>
      </c>
      <c r="BS55" s="16">
        <f>IF($AV55&gt;=1,-1*BN56+IF($AV55&gt;=2,BN$73+IF(AND(BR$72&gt;0,BR$72&lt;BR55),1,0),0),0)</f>
        <v>-1</v>
      </c>
      <c r="BT55" s="16">
        <f>IF(ISERR(FIND("[",T55)),-1,FIND("[",T55))</f>
        <v>-1</v>
      </c>
      <c r="BU55" s="17">
        <f>IF(T55&lt;&gt;"",IF(AND(LEFT(T55,2)&lt;&gt;"--",LEFT(T55,1)&lt;&gt;"["),IF(LEFT(T55,2)="-2",2,1),0),0)</f>
        <v>0</v>
      </c>
      <c r="BV55" s="15">
        <f>IF(BR55&lt;0,BQ55+S55+S56,0)</f>
        <v>0</v>
      </c>
      <c r="BW55" s="16">
        <f>IF(Z56&lt;&gt;"",VLOOKUP(Z56,TurnInfo,2,0),-1)</f>
        <v>-1</v>
      </c>
      <c r="BX55" s="16">
        <f>IF($AV55&gt;=1,-1*BS56+IF($AV55&gt;=2,BS$73+IF(AND(BW$72&gt;0,BW$72&lt;BW55),1,0),0),0)</f>
        <v>-1</v>
      </c>
      <c r="BY55" s="16">
        <f>IF(ISERR(FIND("[",Y55)),-1,FIND("[",Y55))</f>
        <v>-1</v>
      </c>
      <c r="BZ55" s="17">
        <f>IF(Y55&lt;&gt;"",IF(AND(LEFT(Y55,2)&lt;&gt;"--",LEFT(Y55,1)&lt;&gt;"["),IF(LEFT(Y55,2)="-2",2,1),0),0)</f>
        <v>0</v>
      </c>
      <c r="CA55" s="15">
        <f>IF(BW55&lt;0,BV55+X55+X56,0)</f>
        <v>0</v>
      </c>
      <c r="CB55" s="16">
        <f>IF(AE56&lt;&gt;"",VLOOKUP(AE56,TurnInfo,2,0),-1)</f>
        <v>-1</v>
      </c>
      <c r="CC55" s="16">
        <f>IF($AV55&gt;=1,-1*BX56+IF($AV55&gt;=2,BX$73+IF(AND(CB$72&gt;0,CB$72&lt;CB55),1,0),0),0)</f>
        <v>-1</v>
      </c>
      <c r="CD55" s="16">
        <f>IF(ISERR(FIND("[",AD55)),-1,FIND("[",AD55))</f>
        <v>-1</v>
      </c>
      <c r="CE55" s="17">
        <f>IF(AD55&lt;&gt;"",IF(AND(LEFT(AD55,2)&lt;&gt;"--",LEFT(AD55,1)&lt;&gt;"["),IF(LEFT(AD55,2)="-2",2,1),0),0)</f>
        <v>0</v>
      </c>
      <c r="CF55" s="15">
        <f>IF(CB55&lt;0,CA55+AC55+AC56,0)</f>
        <v>0</v>
      </c>
      <c r="CG55" s="16">
        <f>IF(AJ56&lt;&gt;"",VLOOKUP(AJ56,TurnInfo,2,0),-1)</f>
        <v>-1</v>
      </c>
      <c r="CH55" s="16">
        <f>IF($AV55&gt;=1,-1*CC56+IF($AV55&gt;=2,CC$73+IF(AND(CG$72&gt;0,CG$72&lt;CG55),1,0),0),0)</f>
        <v>-1</v>
      </c>
      <c r="CI55" s="16">
        <f>IF(ISERR(FIND("[",AI55)),-1,FIND("[",AI55))</f>
        <v>-1</v>
      </c>
      <c r="CJ55" s="17">
        <f>IF(AI55&lt;&gt;"",IF(AND(LEFT(AI55,2)&lt;&gt;"--",LEFT(AI55,1)&lt;&gt;"["),IF(LEFT(AI55,2)="-2",2,1),0),0)</f>
        <v>0</v>
      </c>
      <c r="CK55" s="15">
        <f>IF(CG55&lt;0,CF55+AH55+AH56,0)</f>
        <v>0</v>
      </c>
      <c r="CL55" s="16">
        <f>IF(AO56&lt;&gt;"",VLOOKUP(AO56,TurnInfo,2,0),-1)</f>
        <v>-1</v>
      </c>
      <c r="CM55" s="16">
        <f>IF($AV55&gt;=1,-1*CH56+IF($AV55&gt;=2,CH$73+IF(AND(CL$72&gt;0,CL$72&lt;CL55),1,0),0),0)</f>
        <v>-1</v>
      </c>
      <c r="CN55" s="16">
        <f>IF(ISERR(FIND("[",AN55)),-1,FIND("[",AN55))</f>
        <v>-1</v>
      </c>
      <c r="CO55" s="17">
        <f>IF(AN55&lt;&gt;"",IF(AND(LEFT(AN55,2)&lt;&gt;"--",LEFT(AN55,1)&lt;&gt;"["),IF(LEFT(AN55,2)="-2",2,1),0),0)</f>
        <v>0</v>
      </c>
    </row>
    <row r="56" spans="2:93" ht="12.75" customHeight="1" x14ac:dyDescent="0.2">
      <c r="B56" s="90"/>
      <c r="C56" s="108"/>
      <c r="D56" s="19"/>
      <c r="E56" s="33">
        <f>IF(D55+BB55&gt;0,BD55,0)</f>
        <v>0</v>
      </c>
      <c r="F56" s="113"/>
      <c r="G56" s="113"/>
      <c r="H56" s="21"/>
      <c r="I56" s="19"/>
      <c r="J56" s="33">
        <f>IF(I55+BG55&gt;0,IF(MAX(BC55)&lt;0,BI55+0,BI55),0)</f>
        <v>0</v>
      </c>
      <c r="K56" s="113"/>
      <c r="L56" s="113"/>
      <c r="M56" s="21"/>
      <c r="N56" s="19"/>
      <c r="O56" s="33">
        <f>IF(N55+BL55&gt;0,IF(MAX(BC55,BH55)&lt;0,BN55+1,BN55),0)</f>
        <v>0</v>
      </c>
      <c r="P56" s="113"/>
      <c r="Q56" s="113"/>
      <c r="R56" s="21"/>
      <c r="S56" s="19"/>
      <c r="T56" s="33">
        <f>IF(S55+BQ55&gt;0,IF(MAX(BC55,BH55,BM55)&lt;0,BS55+2,BS55),0)</f>
        <v>0</v>
      </c>
      <c r="U56" s="113"/>
      <c r="V56" s="113"/>
      <c r="W56" s="21"/>
      <c r="X56" s="19"/>
      <c r="Y56" s="33">
        <f>IF(X55+BV55&gt;0,IF(MAX(BC55,BH55,BM55,BR55)&lt;0,BX55+3,BX55),0)</f>
        <v>0</v>
      </c>
      <c r="Z56" s="113"/>
      <c r="AA56" s="113"/>
      <c r="AB56" s="21"/>
      <c r="AC56" s="19"/>
      <c r="AD56" s="33">
        <f>IF(AC55+CA55&gt;0,IF(MAX(BC55,BH55,BM55,BR55,BW55)&lt;0,CC55+4,CC55),0)</f>
        <v>0</v>
      </c>
      <c r="AE56" s="113"/>
      <c r="AF56" s="113"/>
      <c r="AG56" s="21"/>
      <c r="AH56" s="19"/>
      <c r="AI56" s="33">
        <f>IF(AH55+CF55&gt;0,IF(MAX(BC55,BH55,BM55,BR55,BW55,CB55)&lt;0,CH55+5,CH55),0)</f>
        <v>0</v>
      </c>
      <c r="AJ56" s="113"/>
      <c r="AK56" s="113"/>
      <c r="AL56" s="21"/>
      <c r="AM56" s="19"/>
      <c r="AN56" s="33">
        <f>IF(AM55+CK55&gt;0,IF(MAX(BC55,BH55,BM55,BR55,BW55,CB55,CG55)&lt;0,CM55+6,CM55),0)</f>
        <v>0</v>
      </c>
      <c r="AO56" s="113"/>
      <c r="AP56" s="113"/>
      <c r="AQ56" s="21"/>
      <c r="AR56" s="105"/>
      <c r="AS56" s="106"/>
      <c r="AY56" s="1">
        <v>1</v>
      </c>
      <c r="BB56" s="15">
        <f>D55+D56+BB55+AZ56</f>
        <v>0</v>
      </c>
      <c r="BC56" s="16">
        <f>IF(AND(BD$53&gt;0,BD$53&lt;BC55),1,0)+BD$54</f>
        <v>0</v>
      </c>
      <c r="BD56" s="16">
        <f>AY56+BF55</f>
        <v>1</v>
      </c>
      <c r="BE56" s="16">
        <f>IF(BC55&gt;0,IF(BE55&gt;0,VALUE(MID(E55,BE55+1,FIND("]",E55)-BE55-1)),0),AZ56)</f>
        <v>0</v>
      </c>
      <c r="BF56" s="17">
        <f>BA56+IF(D55&gt;0,1,0)</f>
        <v>0</v>
      </c>
      <c r="BG56" s="15">
        <f>I55+I56+BG55+BE56</f>
        <v>0</v>
      </c>
      <c r="BH56" s="16">
        <f>IF(AND(BI$53&gt;0,BI$53&lt;BH55),1,0)+BI$54</f>
        <v>0</v>
      </c>
      <c r="BI56" s="16">
        <f>BD56+BK55</f>
        <v>1</v>
      </c>
      <c r="BJ56" s="16">
        <f>IF(BH55&gt;0,IF(BJ55&gt;0,VALUE(MID(J55,BJ55+1,FIND("]",J55)-BJ55-1)),0),BE56)</f>
        <v>0</v>
      </c>
      <c r="BK56" s="17">
        <f>BF56+IF(I55&gt;0,1,0)</f>
        <v>0</v>
      </c>
      <c r="BL56" s="15">
        <f>N55+N56+BL55+BJ56</f>
        <v>0</v>
      </c>
      <c r="BM56" s="16">
        <f>IF(AND(BN$53&gt;0,BN$53&lt;BM55),1,0)+BN$54</f>
        <v>0</v>
      </c>
      <c r="BN56" s="16">
        <f>BI56+BP55</f>
        <v>1</v>
      </c>
      <c r="BO56" s="16">
        <f>IF(BM55&gt;0,IF(BO55&gt;0,VALUE(MID(O55,BO55+1,FIND("]",O55)-BO55-1)),0),BJ56)</f>
        <v>0</v>
      </c>
      <c r="BP56" s="17">
        <f>BK56+IF(N55&gt;0,1,0)</f>
        <v>0</v>
      </c>
      <c r="BQ56" s="15">
        <f>S55+S56+BQ55+BO56</f>
        <v>0</v>
      </c>
      <c r="BR56" s="16">
        <f>IF(AND(BS$53&gt;0,BS$53&lt;BR55),1,0)+BS$54</f>
        <v>0</v>
      </c>
      <c r="BS56" s="16">
        <f>BN56+BU55</f>
        <v>1</v>
      </c>
      <c r="BT56" s="16">
        <f>IF(BR55&gt;0,IF(BT55&gt;0,VALUE(MID(T55,BT55+1,FIND("]",T55)-BT55-1)),0),BO56)</f>
        <v>0</v>
      </c>
      <c r="BU56" s="17">
        <f>BP56+IF(S55&gt;0,1,0)</f>
        <v>0</v>
      </c>
      <c r="BV56" s="15">
        <f>X55+X56+BV55+BT56</f>
        <v>0</v>
      </c>
      <c r="BW56" s="16">
        <f>IF(AND(BX$53&gt;0,BX$53&lt;BW55),1,0)+BX$54</f>
        <v>0</v>
      </c>
      <c r="BX56" s="16">
        <f>BS56+BZ55</f>
        <v>1</v>
      </c>
      <c r="BY56" s="16">
        <f>IF(BW55&gt;0,IF(BY55&gt;0,VALUE(MID(Y55,BY55+1,FIND("]",Y55)-BY55-1)),0),BT56)</f>
        <v>0</v>
      </c>
      <c r="BZ56" s="17">
        <f>BU56+IF(X55&gt;0,1,0)</f>
        <v>0</v>
      </c>
      <c r="CA56" s="15">
        <f>AC55+AC56+CA55+BY56</f>
        <v>0</v>
      </c>
      <c r="CB56" s="16">
        <f>IF(AND(CC$53&gt;0,CC$53&lt;CB55),1,0)+CC$54</f>
        <v>0</v>
      </c>
      <c r="CC56" s="16">
        <f>BX56+CE55</f>
        <v>1</v>
      </c>
      <c r="CD56" s="16">
        <f>IF(CB55&gt;0,IF(CD55&gt;0,VALUE(MID(AD55,CD55+1,FIND("]",AD55)-CD55-1)),0),BY56)</f>
        <v>0</v>
      </c>
      <c r="CE56" s="17">
        <f>BZ56+IF(AC55&gt;0,1,0)</f>
        <v>0</v>
      </c>
      <c r="CF56" s="15">
        <f>AH55+AH56+CF55+CD56</f>
        <v>0</v>
      </c>
      <c r="CG56" s="16">
        <f>IF(AND(CH$53&gt;0,CH$53&lt;CG55),1,0)+CH$54</f>
        <v>0</v>
      </c>
      <c r="CH56" s="16">
        <f>CC56+CJ55</f>
        <v>1</v>
      </c>
      <c r="CI56" s="16">
        <f>IF(CG55&gt;0,IF(CI55&gt;0,VALUE(MID(AI55,CI55+1,FIND("]",AI55)-CI55-1)),0),CD56)</f>
        <v>0</v>
      </c>
      <c r="CJ56" s="17">
        <f>CE56+IF(AH55&gt;0,1,0)</f>
        <v>0</v>
      </c>
      <c r="CK56" s="15">
        <f>AM55+AM56+CK55+CI56</f>
        <v>0</v>
      </c>
      <c r="CL56" s="16">
        <f>IF(AND(CM$53&gt;0,CM$53&lt;CL55),1,0)+CM$54</f>
        <v>0</v>
      </c>
      <c r="CM56" s="16">
        <f>CH56+CO55</f>
        <v>1</v>
      </c>
      <c r="CN56" s="16">
        <f>IF(CL55&gt;0,IF(CN55&gt;0,VALUE(MID(AN55,CN55+1,FIND("]",AN55)-CN55-1)),0),CI56)</f>
        <v>0</v>
      </c>
      <c r="CO56" s="17">
        <f>CJ56+IF(AM55&gt;0,1,0)</f>
        <v>0</v>
      </c>
    </row>
    <row r="57" spans="2:93" ht="12.75" customHeight="1" x14ac:dyDescent="0.2">
      <c r="B57" s="123" t="s">
        <v>65</v>
      </c>
      <c r="C57" s="104"/>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22"/>
      <c r="AD57" s="99" t="str">
        <f>IF(AND(AC57+CA57&gt;0,AG58&gt;0),INDEX(MilitaryResultsInfo,CA58+CB58+AD58+AG58,VLOOKUP($B57,MilitaryResultsProjectInfo,2,0)),"")</f>
        <v/>
      </c>
      <c r="AE57" s="99"/>
      <c r="AF57" s="99"/>
      <c r="AG57" s="99"/>
      <c r="AH57" s="22"/>
      <c r="AI57" s="99" t="str">
        <f>IF(AND(AH57+CF57&gt;0,AL58&gt;0),INDEX(MilitaryResultsInfo,CF58+CG58+AI58+AL58,VLOOKUP($B57,MilitaryResultsProjectInfo,2,0)),"")</f>
        <v/>
      </c>
      <c r="AJ57" s="99"/>
      <c r="AK57" s="99"/>
      <c r="AL57" s="99"/>
      <c r="AM57" s="22"/>
      <c r="AN57" s="99" t="str">
        <f>IF(AND(AM57+CK57&gt;0,AQ58&gt;0),INDEX(MilitaryResultsInfo,CK58+CL58+AN58+AQ58,VLOOKUP($B57,MilitaryResultsProjectInfo,2,0)),"")</f>
        <v/>
      </c>
      <c r="AO57" s="99"/>
      <c r="AP57" s="99"/>
      <c r="AQ57" s="99"/>
      <c r="AR57" s="100">
        <v>9</v>
      </c>
      <c r="AS57" s="101" t="s">
        <v>28</v>
      </c>
      <c r="BB57" s="15">
        <f>IF(AX57&lt;0,AW58,0)</f>
        <v>0</v>
      </c>
      <c r="BC57" s="16">
        <f>IF(F58&lt;&gt;"",VLOOKUP(F58,TurnInfo,2,0),-1)</f>
        <v>-1</v>
      </c>
      <c r="BD57" s="16">
        <f>IF($AV57&gt;=1,-1*AY58+IF($AV57&gt;=2,AY$73+IF(AND(BC$72&gt;0,BC$72&lt;BC57),1,0),0),0)</f>
        <v>0</v>
      </c>
      <c r="BE57" s="16">
        <f>IF(ISERR(FIND("[",E57)),-1,FIND("[",E57))</f>
        <v>-1</v>
      </c>
      <c r="BF57" s="17">
        <f>IF(E57&lt;&gt;"",IF(AND(LEFT(E57,2)&lt;&gt;"--",LEFT(E57,1)&lt;&gt;"["),IF(LEFT(E57,2)="-2",2,1),0),0)</f>
        <v>0</v>
      </c>
      <c r="BG57" s="15">
        <f>IF(BC57&lt;0,BB57+D57+D58,0)</f>
        <v>0</v>
      </c>
      <c r="BH57" s="16">
        <f>IF(K58&lt;&gt;"",VLOOKUP(K58,TurnInfo,2,0),-1)</f>
        <v>-1</v>
      </c>
      <c r="BI57" s="16">
        <f>IF($AV57&gt;=1,-1*BD58+IF($AV57&gt;=2,BD$73+IF(AND(BH$72&gt;0,BH$72&lt;BH57),1,0),0),0)</f>
        <v>0</v>
      </c>
      <c r="BJ57" s="16">
        <f>IF(ISERR(FIND("[",J57)),-1,FIND("[",J57))</f>
        <v>-1</v>
      </c>
      <c r="BK57" s="17">
        <f>IF(J57&lt;&gt;"",IF(AND(LEFT(J57,2)&lt;&gt;"--",LEFT(J57,1)&lt;&gt;"["),IF(LEFT(J57,2)="-2",2,1),0),0)</f>
        <v>0</v>
      </c>
      <c r="BL57" s="15">
        <f>IF(BH57&lt;0,BG57+I57+I58,0)</f>
        <v>0</v>
      </c>
      <c r="BM57" s="16">
        <f>IF(P58&lt;&gt;"",VLOOKUP(P58,TurnInfo,2,0),-1)</f>
        <v>-1</v>
      </c>
      <c r="BN57" s="16">
        <f>IF($AV57&gt;=1,-1*BI58+IF($AV57&gt;=2,BI$73+IF(AND(BM$72&gt;0,BM$72&lt;BM57),1,0),0),0)</f>
        <v>0</v>
      </c>
      <c r="BO57" s="16">
        <f>IF(ISERR(FIND("[",O57)),-1,FIND("[",O57))</f>
        <v>-1</v>
      </c>
      <c r="BP57" s="17">
        <f>IF(O57&lt;&gt;"",IF(AND(LEFT(O57,2)&lt;&gt;"--",LEFT(O57,1)&lt;&gt;"["),IF(LEFT(O57,2)="-2",2,1),0),0)</f>
        <v>0</v>
      </c>
      <c r="BQ57" s="15">
        <f>IF(BM57&lt;0,BL57+N57+N58,0)</f>
        <v>0</v>
      </c>
      <c r="BR57" s="16">
        <f>IF(U58&lt;&gt;"",VLOOKUP(U58,TurnInfo,2,0),-1)</f>
        <v>-1</v>
      </c>
      <c r="BS57" s="16">
        <f>IF($AV57&gt;=1,-1*BN58+IF($AV57&gt;=2,BN$73+IF(AND(BR$72&gt;0,BR$72&lt;BR57),1,0),0),0)</f>
        <v>0</v>
      </c>
      <c r="BT57" s="16">
        <f>IF(ISERR(FIND("[",T57)),-1,FIND("[",T57))</f>
        <v>-1</v>
      </c>
      <c r="BU57" s="17">
        <f>IF(T57&lt;&gt;"",IF(AND(LEFT(T57,2)&lt;&gt;"--",LEFT(T57,1)&lt;&gt;"["),IF(LEFT(T57,2)="-2",2,1),0),0)</f>
        <v>0</v>
      </c>
      <c r="BV57" s="15">
        <f>IF(BR57&lt;0,BQ57+S57+S58,0)</f>
        <v>0</v>
      </c>
      <c r="BW57" s="16">
        <f>IF(Z58&lt;&gt;"",VLOOKUP(Z58,TurnInfo,2,0),-1)</f>
        <v>-1</v>
      </c>
      <c r="BX57" s="16">
        <f>IF($AV57&gt;=1,-1*BS58+IF($AV57&gt;=2,BS$73+IF(AND(BW$72&gt;0,BW$72&lt;BW57),1,0),0),0)</f>
        <v>0</v>
      </c>
      <c r="BY57" s="16">
        <f>IF(ISERR(FIND("[",Y57)),-1,FIND("[",Y57))</f>
        <v>-1</v>
      </c>
      <c r="BZ57" s="17">
        <f>IF(Y57&lt;&gt;"",IF(AND(LEFT(Y57,2)&lt;&gt;"--",LEFT(Y57,1)&lt;&gt;"["),IF(LEFT(Y57,2)="-2",2,1),0),0)</f>
        <v>0</v>
      </c>
      <c r="CA57" s="15">
        <f>IF(BW57&lt;0,BV57+X57+X58,0)</f>
        <v>0</v>
      </c>
      <c r="CB57" s="16">
        <f>IF(AE58&lt;&gt;"",VLOOKUP(AE58,TurnInfo,2,0),-1)</f>
        <v>-1</v>
      </c>
      <c r="CC57" s="16">
        <f>IF($AV57&gt;=1,-1*BX58+IF($AV57&gt;=2,BX$73+IF(AND(CB$72&gt;0,CB$72&lt;CB57),1,0),0),0)</f>
        <v>0</v>
      </c>
      <c r="CD57" s="16">
        <f>IF(ISERR(FIND("[",AD57)),-1,FIND("[",AD57))</f>
        <v>-1</v>
      </c>
      <c r="CE57" s="17">
        <f>IF(AD57&lt;&gt;"",IF(AND(LEFT(AD57,2)&lt;&gt;"--",LEFT(AD57,1)&lt;&gt;"["),IF(LEFT(AD57,2)="-2",2,1),0),0)</f>
        <v>0</v>
      </c>
      <c r="CF57" s="15">
        <f>IF(CB57&lt;0,CA57+AC57+AC58,0)</f>
        <v>0</v>
      </c>
      <c r="CG57" s="16">
        <f>IF(AJ58&lt;&gt;"",VLOOKUP(AJ58,TurnInfo,2,0),-1)</f>
        <v>-1</v>
      </c>
      <c r="CH57" s="16">
        <f>IF($AV57&gt;=1,-1*CC58+IF($AV57&gt;=2,CC$73+IF(AND(CG$72&gt;0,CG$72&lt;CG57),1,0),0),0)</f>
        <v>0</v>
      </c>
      <c r="CI57" s="16">
        <f>IF(ISERR(FIND("[",AI57)),-1,FIND("[",AI57))</f>
        <v>-1</v>
      </c>
      <c r="CJ57" s="17">
        <f>IF(AI57&lt;&gt;"",IF(AND(LEFT(AI57,2)&lt;&gt;"--",LEFT(AI57,1)&lt;&gt;"["),IF(LEFT(AI57,2)="-2",2,1),0),0)</f>
        <v>0</v>
      </c>
      <c r="CK57" s="15">
        <f>IF(CG57&lt;0,CF57+AH57+AH58,0)</f>
        <v>0</v>
      </c>
      <c r="CL57" s="16">
        <f>IF(AO58&lt;&gt;"",VLOOKUP(AO58,TurnInfo,2,0),-1)</f>
        <v>-1</v>
      </c>
      <c r="CM57" s="16">
        <f>IF($AV57&gt;=1,-1*CH58+IF($AV57&gt;=2,CH$73+IF(AND(CL$72&gt;0,CL$72&lt;CL57),1,0),0),0)</f>
        <v>0</v>
      </c>
      <c r="CN57" s="16">
        <f>IF(ISERR(FIND("[",AN57)),-1,FIND("[",AN57))</f>
        <v>-1</v>
      </c>
      <c r="CO57" s="17">
        <f>IF(AN57&lt;&gt;"",IF(AND(LEFT(AN57,2)&lt;&gt;"--",LEFT(AN57,1)&lt;&gt;"["),IF(LEFT(AN57,2)="-2",2,1),0),0)</f>
        <v>0</v>
      </c>
    </row>
    <row r="58" spans="2:93" ht="12.75" customHeight="1" x14ac:dyDescent="0.2">
      <c r="B58" s="123"/>
      <c r="C58" s="104"/>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19"/>
      <c r="AD58" s="33">
        <f>IF(AC57+CA57&gt;0,CC57,0)</f>
        <v>0</v>
      </c>
      <c r="AE58" s="113"/>
      <c r="AF58" s="113"/>
      <c r="AG58" s="21"/>
      <c r="AH58" s="19"/>
      <c r="AI58" s="33">
        <f>IF(AH57+CF57&gt;0,CH57,0)</f>
        <v>0</v>
      </c>
      <c r="AJ58" s="113"/>
      <c r="AK58" s="113"/>
      <c r="AL58" s="21"/>
      <c r="AM58" s="19"/>
      <c r="AN58" s="33">
        <f>IF(AM57+CK57&gt;0,CM57,0)</f>
        <v>0</v>
      </c>
      <c r="AO58" s="113"/>
      <c r="AP58" s="113"/>
      <c r="AQ58" s="21"/>
      <c r="AR58" s="100"/>
      <c r="AS58" s="101"/>
      <c r="BB58" s="15">
        <f>D57+D58+BB57+AZ58</f>
        <v>0</v>
      </c>
      <c r="BC58" s="16">
        <f>IF(AND(BD$53&gt;0,BD$53&lt;BC57),1,0)+BD$54</f>
        <v>0</v>
      </c>
      <c r="BD58" s="16">
        <f>AY58+BF57</f>
        <v>0</v>
      </c>
      <c r="BE58" s="16">
        <f>IF(BC57&gt;0,IF(BE57&gt;0,VALUE(MID(E57,BE57+1,FIND("]",E57)-BE57-1)),0),AZ58)</f>
        <v>0</v>
      </c>
      <c r="BF58" s="17">
        <f>BA58+IF(D57&gt;0,1,0)</f>
        <v>0</v>
      </c>
      <c r="BG58" s="15">
        <f>I57+I58+BG57+BE58</f>
        <v>0</v>
      </c>
      <c r="BH58" s="16">
        <f>IF(AND(BI$53&gt;0,BI$53&lt;BH57),1,0)+BI$54</f>
        <v>0</v>
      </c>
      <c r="BI58" s="16">
        <f>BD58+BK57</f>
        <v>0</v>
      </c>
      <c r="BJ58" s="16">
        <f>IF(BH57&gt;0,IF(BJ57&gt;0,VALUE(MID(J57,BJ57+1,FIND("]",J57)-BJ57-1)),0),BE58)</f>
        <v>0</v>
      </c>
      <c r="BK58" s="17">
        <f>BF58+IF(I57&gt;0,1,0)</f>
        <v>0</v>
      </c>
      <c r="BL58" s="15">
        <f>N57+N58+BL57+BJ58</f>
        <v>0</v>
      </c>
      <c r="BM58" s="16">
        <f>IF(AND(BN$53&gt;0,BN$53&lt;BM57),1,0)+BN$54</f>
        <v>0</v>
      </c>
      <c r="BN58" s="16">
        <f>BI58+BP57</f>
        <v>0</v>
      </c>
      <c r="BO58" s="16">
        <f>IF(BM57&gt;0,IF(BO57&gt;0,VALUE(MID(O57,BO57+1,FIND("]",O57)-BO57-1)),0),BJ58)</f>
        <v>0</v>
      </c>
      <c r="BP58" s="17">
        <f>BK58+IF(N57&gt;0,1,0)</f>
        <v>0</v>
      </c>
      <c r="BQ58" s="15">
        <f>S57+S58+BQ57+BO58</f>
        <v>0</v>
      </c>
      <c r="BR58" s="16">
        <f>IF(AND(BS$53&gt;0,BS$53&lt;BR57),1,0)+BS$54</f>
        <v>0</v>
      </c>
      <c r="BS58" s="16">
        <f>BN58+BU57</f>
        <v>0</v>
      </c>
      <c r="BT58" s="16">
        <f>IF(BR57&gt;0,IF(BT57&gt;0,VALUE(MID(T57,BT57+1,FIND("]",T57)-BT57-1)),0),BO58)</f>
        <v>0</v>
      </c>
      <c r="BU58" s="17">
        <f>BP58+IF(S57&gt;0,1,0)</f>
        <v>0</v>
      </c>
      <c r="BV58" s="15">
        <f>X57+X58+BV57+BT58</f>
        <v>0</v>
      </c>
      <c r="BW58" s="16">
        <f>IF(AND(BX$53&gt;0,BX$53&lt;BW57),1,0)+BX$54</f>
        <v>0</v>
      </c>
      <c r="BX58" s="16">
        <f>BS58+BZ57</f>
        <v>0</v>
      </c>
      <c r="BY58" s="16">
        <f>IF(BW57&gt;0,IF(BY57&gt;0,VALUE(MID(Y57,BY57+1,FIND("]",Y57)-BY57-1)),0),BT58)</f>
        <v>0</v>
      </c>
      <c r="BZ58" s="17">
        <f>BU58+IF(X57&gt;0,1,0)</f>
        <v>0</v>
      </c>
      <c r="CA58" s="15">
        <f>AC57+AC58+CA57+BY58</f>
        <v>0</v>
      </c>
      <c r="CB58" s="16">
        <f>IF(AND(CC$53&gt;0,CC$53&lt;CB57),1,0)+CC$54</f>
        <v>0</v>
      </c>
      <c r="CC58" s="16">
        <f>BX58+CE57</f>
        <v>0</v>
      </c>
      <c r="CD58" s="16">
        <f>IF(CB57&gt;0,IF(CD57&gt;0,VALUE(MID(AD57,CD57+1,FIND("]",AD57)-CD57-1)),0),BY58)</f>
        <v>0</v>
      </c>
      <c r="CE58" s="17">
        <f>BZ58+IF(AC57&gt;0,1,0)</f>
        <v>0</v>
      </c>
      <c r="CF58" s="15">
        <f>AH57+AH58+CF57+CD58</f>
        <v>0</v>
      </c>
      <c r="CG58" s="16">
        <f>IF(AND(CH$53&gt;0,CH$53&lt;CG57),1,0)+CH$54</f>
        <v>0</v>
      </c>
      <c r="CH58" s="16">
        <f>CC58+CJ57</f>
        <v>0</v>
      </c>
      <c r="CI58" s="16">
        <f>IF(CG57&gt;0,IF(CI57&gt;0,VALUE(MID(AI57,CI57+1,FIND("]",AI57)-CI57-1)),0),CD58)</f>
        <v>0</v>
      </c>
      <c r="CJ58" s="17">
        <f>CE58+IF(AH57&gt;0,1,0)</f>
        <v>0</v>
      </c>
      <c r="CK58" s="15">
        <f>AM57+AM58+CK57+CI58</f>
        <v>0</v>
      </c>
      <c r="CL58" s="16">
        <f>IF(AND(CM$53&gt;0,CM$53&lt;CL57),1,0)+CM$54</f>
        <v>0</v>
      </c>
      <c r="CM58" s="16">
        <f>CH58+CO57</f>
        <v>0</v>
      </c>
      <c r="CN58" s="16">
        <f>IF(CL57&gt;0,IF(CN57&gt;0,VALUE(MID(AN57,CN57+1,FIND("]",AN57)-CN57-1)),0),CI58)</f>
        <v>0</v>
      </c>
      <c r="CO58" s="17">
        <f>CJ58+IF(AM57&gt;0,1,0)</f>
        <v>0</v>
      </c>
    </row>
    <row r="59" spans="2:93" ht="12.75" customHeight="1" x14ac:dyDescent="0.2">
      <c r="B59" s="96" t="s">
        <v>66</v>
      </c>
      <c r="C59" s="97" t="s">
        <v>43</v>
      </c>
      <c r="D59" s="98"/>
      <c r="E59" s="98"/>
      <c r="F59" s="98"/>
      <c r="G59" s="98"/>
      <c r="H59" s="98"/>
      <c r="I59" s="14"/>
      <c r="J59" s="93"/>
      <c r="K59" s="93"/>
      <c r="L59" s="93"/>
      <c r="M59" s="93"/>
      <c r="N59" s="14"/>
      <c r="O59" s="93"/>
      <c r="P59" s="93"/>
      <c r="Q59" s="93"/>
      <c r="R59" s="93"/>
      <c r="S59" s="14"/>
      <c r="T59" s="93"/>
      <c r="U59" s="93"/>
      <c r="V59" s="93"/>
      <c r="W59" s="93"/>
      <c r="X59" s="14"/>
      <c r="Y59" s="93"/>
      <c r="Z59" s="93"/>
      <c r="AA59" s="93"/>
      <c r="AB59" s="93"/>
      <c r="AC59" s="14"/>
      <c r="AD59" s="93"/>
      <c r="AE59" s="93"/>
      <c r="AF59" s="93"/>
      <c r="AG59" s="93"/>
      <c r="AH59" s="14"/>
      <c r="AI59" s="93"/>
      <c r="AJ59" s="93"/>
      <c r="AK59" s="93"/>
      <c r="AL59" s="93"/>
      <c r="AM59" s="14"/>
      <c r="AN59" s="93"/>
      <c r="AO59" s="93"/>
      <c r="AP59" s="93"/>
      <c r="AQ59" s="93"/>
      <c r="AR59" s="94"/>
      <c r="AS59" s="95"/>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row>
    <row r="60" spans="2:93" ht="12.75" customHeight="1" x14ac:dyDescent="0.2">
      <c r="B60" s="96"/>
      <c r="C60" s="97"/>
      <c r="D60" s="98"/>
      <c r="E60" s="98"/>
      <c r="F60" s="98"/>
      <c r="G60" s="98"/>
      <c r="H60" s="98"/>
      <c r="I60" s="19"/>
      <c r="J60" s="113"/>
      <c r="K60" s="113"/>
      <c r="L60" s="135"/>
      <c r="M60" s="135"/>
      <c r="N60" s="19"/>
      <c r="O60" s="113"/>
      <c r="P60" s="113"/>
      <c r="Q60" s="135"/>
      <c r="R60" s="135"/>
      <c r="S60" s="19"/>
      <c r="T60" s="113"/>
      <c r="U60" s="113"/>
      <c r="V60" s="135"/>
      <c r="W60" s="135"/>
      <c r="X60" s="19"/>
      <c r="Y60" s="113"/>
      <c r="Z60" s="113"/>
      <c r="AA60" s="135"/>
      <c r="AB60" s="135"/>
      <c r="AC60" s="19"/>
      <c r="AD60" s="113"/>
      <c r="AE60" s="113"/>
      <c r="AF60" s="135"/>
      <c r="AG60" s="135"/>
      <c r="AH60" s="19"/>
      <c r="AI60" s="113"/>
      <c r="AJ60" s="113"/>
      <c r="AK60" s="135"/>
      <c r="AL60" s="135"/>
      <c r="AM60" s="19"/>
      <c r="AN60" s="113"/>
      <c r="AO60" s="113"/>
      <c r="AP60" s="135"/>
      <c r="AQ60" s="135"/>
      <c r="AR60" s="94"/>
      <c r="AS60" s="95"/>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row>
    <row r="61" spans="2:93" ht="12.75" customHeight="1" x14ac:dyDescent="0.2">
      <c r="B61" s="90" t="s">
        <v>67</v>
      </c>
      <c r="C61" s="91" t="s">
        <v>43</v>
      </c>
      <c r="D61" s="92"/>
      <c r="E61" s="92"/>
      <c r="F61" s="92"/>
      <c r="G61" s="92"/>
      <c r="H61" s="92"/>
      <c r="I61" s="22"/>
      <c r="J61" s="81"/>
      <c r="K61" s="81"/>
      <c r="L61" s="81"/>
      <c r="M61" s="81"/>
      <c r="N61" s="22"/>
      <c r="O61" s="81"/>
      <c r="P61" s="81"/>
      <c r="Q61" s="81"/>
      <c r="R61" s="81"/>
      <c r="S61" s="22"/>
      <c r="T61" s="81"/>
      <c r="U61" s="81"/>
      <c r="V61" s="81"/>
      <c r="W61" s="81"/>
      <c r="X61" s="22"/>
      <c r="Y61" s="81"/>
      <c r="Z61" s="81"/>
      <c r="AA61" s="81"/>
      <c r="AB61" s="81"/>
      <c r="AC61" s="22"/>
      <c r="AD61" s="81"/>
      <c r="AE61" s="81"/>
      <c r="AF61" s="81"/>
      <c r="AG61" s="81"/>
      <c r="AH61" s="22"/>
      <c r="AI61" s="81"/>
      <c r="AJ61" s="81"/>
      <c r="AK61" s="81"/>
      <c r="AL61" s="81"/>
      <c r="AM61" s="22"/>
      <c r="AN61" s="81"/>
      <c r="AO61" s="81"/>
      <c r="AP61" s="81"/>
      <c r="AQ61" s="81"/>
      <c r="AR61" s="88"/>
      <c r="AS61" s="89"/>
    </row>
    <row r="62" spans="2:93" ht="12.75" customHeight="1" x14ac:dyDescent="0.2">
      <c r="B62" s="90"/>
      <c r="C62" s="91"/>
      <c r="D62" s="92"/>
      <c r="E62" s="92"/>
      <c r="F62" s="92"/>
      <c r="G62" s="92"/>
      <c r="H62" s="92"/>
      <c r="I62" s="19"/>
      <c r="J62" s="113"/>
      <c r="K62" s="113"/>
      <c r="L62" s="134"/>
      <c r="M62" s="134"/>
      <c r="N62" s="19"/>
      <c r="O62" s="113"/>
      <c r="P62" s="113"/>
      <c r="Q62" s="134"/>
      <c r="R62" s="134"/>
      <c r="S62" s="19"/>
      <c r="T62" s="113"/>
      <c r="U62" s="113"/>
      <c r="V62" s="134"/>
      <c r="W62" s="134"/>
      <c r="X62" s="19"/>
      <c r="Y62" s="113"/>
      <c r="Z62" s="113"/>
      <c r="AA62" s="134"/>
      <c r="AB62" s="134"/>
      <c r="AC62" s="19"/>
      <c r="AD62" s="113"/>
      <c r="AE62" s="113"/>
      <c r="AF62" s="134"/>
      <c r="AG62" s="134"/>
      <c r="AH62" s="19"/>
      <c r="AI62" s="113"/>
      <c r="AJ62" s="113"/>
      <c r="AK62" s="134"/>
      <c r="AL62" s="134"/>
      <c r="AM62" s="19"/>
      <c r="AN62" s="113"/>
      <c r="AO62" s="113"/>
      <c r="AP62" s="134"/>
      <c r="AQ62" s="134"/>
      <c r="AR62" s="88"/>
      <c r="AS62" s="89"/>
    </row>
    <row r="63" spans="2:93" ht="12.75" customHeight="1" x14ac:dyDescent="0.2">
      <c r="B63" s="90" t="s">
        <v>68</v>
      </c>
      <c r="C63" s="91" t="s">
        <v>69</v>
      </c>
      <c r="D63" s="92"/>
      <c r="E63" s="92"/>
      <c r="F63" s="92"/>
      <c r="G63" s="92"/>
      <c r="H63" s="92"/>
      <c r="I63" s="22"/>
      <c r="J63" s="132"/>
      <c r="K63" s="132"/>
      <c r="L63" s="133"/>
      <c r="M63" s="133"/>
      <c r="N63" s="22"/>
      <c r="O63" s="132"/>
      <c r="P63" s="132"/>
      <c r="Q63" s="133"/>
      <c r="R63" s="133"/>
      <c r="S63" s="22"/>
      <c r="T63" s="132"/>
      <c r="U63" s="132"/>
      <c r="V63" s="133"/>
      <c r="W63" s="133"/>
      <c r="X63" s="22"/>
      <c r="Y63" s="132"/>
      <c r="Z63" s="132"/>
      <c r="AA63" s="133"/>
      <c r="AB63" s="133"/>
      <c r="AC63" s="22"/>
      <c r="AD63" s="132"/>
      <c r="AE63" s="132"/>
      <c r="AF63" s="133"/>
      <c r="AG63" s="133"/>
      <c r="AH63" s="22"/>
      <c r="AI63" s="132"/>
      <c r="AJ63" s="132"/>
      <c r="AK63" s="133"/>
      <c r="AL63" s="133"/>
      <c r="AM63" s="22"/>
      <c r="AN63" s="132"/>
      <c r="AO63" s="132"/>
      <c r="AP63" s="133"/>
      <c r="AQ63" s="133"/>
      <c r="AR63" s="88"/>
      <c r="AS63" s="89"/>
    </row>
    <row r="64" spans="2:93" ht="12.75" customHeight="1" x14ac:dyDescent="0.2">
      <c r="B64" s="90"/>
      <c r="C64" s="91"/>
      <c r="D64" s="92"/>
      <c r="E64" s="92"/>
      <c r="F64" s="92"/>
      <c r="G64" s="92"/>
      <c r="H64" s="92"/>
      <c r="I64" s="19"/>
      <c r="J64" s="130"/>
      <c r="K64" s="130"/>
      <c r="L64" s="131"/>
      <c r="M64" s="131"/>
      <c r="N64" s="19"/>
      <c r="O64" s="130"/>
      <c r="P64" s="130"/>
      <c r="Q64" s="131"/>
      <c r="R64" s="131"/>
      <c r="S64" s="19"/>
      <c r="T64" s="130"/>
      <c r="U64" s="130"/>
      <c r="V64" s="131"/>
      <c r="W64" s="131"/>
      <c r="X64" s="19"/>
      <c r="Y64" s="130"/>
      <c r="Z64" s="130"/>
      <c r="AA64" s="131"/>
      <c r="AB64" s="131"/>
      <c r="AC64" s="19"/>
      <c r="AD64" s="130"/>
      <c r="AE64" s="130"/>
      <c r="AF64" s="131"/>
      <c r="AG64" s="131"/>
      <c r="AH64" s="19"/>
      <c r="AI64" s="130"/>
      <c r="AJ64" s="130"/>
      <c r="AK64" s="131"/>
      <c r="AL64" s="131"/>
      <c r="AM64" s="19"/>
      <c r="AN64" s="130"/>
      <c r="AO64" s="130"/>
      <c r="AP64" s="131"/>
      <c r="AQ64" s="131"/>
      <c r="AR64" s="88"/>
      <c r="AS64" s="89"/>
    </row>
    <row r="65" spans="2:93" ht="12.75" customHeight="1" x14ac:dyDescent="0.2">
      <c r="B65" s="90" t="s">
        <v>70</v>
      </c>
      <c r="C65" s="91" t="s">
        <v>71</v>
      </c>
      <c r="D65" s="92"/>
      <c r="E65" s="92"/>
      <c r="F65" s="92"/>
      <c r="G65" s="92"/>
      <c r="H65" s="92"/>
      <c r="I65" s="22"/>
      <c r="J65" s="132"/>
      <c r="K65" s="132"/>
      <c r="L65" s="133"/>
      <c r="M65" s="133"/>
      <c r="N65" s="22"/>
      <c r="O65" s="132"/>
      <c r="P65" s="132"/>
      <c r="Q65" s="133"/>
      <c r="R65" s="133"/>
      <c r="S65" s="22"/>
      <c r="T65" s="132"/>
      <c r="U65" s="132"/>
      <c r="V65" s="133"/>
      <c r="W65" s="133"/>
      <c r="X65" s="22"/>
      <c r="Y65" s="132"/>
      <c r="Z65" s="132"/>
      <c r="AA65" s="133"/>
      <c r="AB65" s="133"/>
      <c r="AC65" s="22"/>
      <c r="AD65" s="132"/>
      <c r="AE65" s="132"/>
      <c r="AF65" s="133"/>
      <c r="AG65" s="133"/>
      <c r="AH65" s="22"/>
      <c r="AI65" s="132"/>
      <c r="AJ65" s="132"/>
      <c r="AK65" s="133"/>
      <c r="AL65" s="133"/>
      <c r="AM65" s="22"/>
      <c r="AN65" s="132"/>
      <c r="AO65" s="132"/>
      <c r="AP65" s="133"/>
      <c r="AQ65" s="133"/>
      <c r="AR65" s="88"/>
      <c r="AS65" s="89"/>
    </row>
    <row r="66" spans="2:93" ht="12.75" customHeight="1" x14ac:dyDescent="0.2">
      <c r="B66" s="90"/>
      <c r="C66" s="91"/>
      <c r="D66" s="92"/>
      <c r="E66" s="92"/>
      <c r="F66" s="92"/>
      <c r="G66" s="92"/>
      <c r="H66" s="92"/>
      <c r="I66" s="19"/>
      <c r="J66" s="130"/>
      <c r="K66" s="130"/>
      <c r="L66" s="131"/>
      <c r="M66" s="131"/>
      <c r="N66" s="19"/>
      <c r="O66" s="130"/>
      <c r="P66" s="130"/>
      <c r="Q66" s="131"/>
      <c r="R66" s="131"/>
      <c r="S66" s="19"/>
      <c r="T66" s="130"/>
      <c r="U66" s="130"/>
      <c r="V66" s="131"/>
      <c r="W66" s="131"/>
      <c r="X66" s="19"/>
      <c r="Y66" s="130"/>
      <c r="Z66" s="130"/>
      <c r="AA66" s="131"/>
      <c r="AB66" s="131"/>
      <c r="AC66" s="19"/>
      <c r="AD66" s="130"/>
      <c r="AE66" s="130"/>
      <c r="AF66" s="131"/>
      <c r="AG66" s="131"/>
      <c r="AH66" s="19"/>
      <c r="AI66" s="130"/>
      <c r="AJ66" s="130"/>
      <c r="AK66" s="131"/>
      <c r="AL66" s="131"/>
      <c r="AM66" s="19"/>
      <c r="AN66" s="130"/>
      <c r="AO66" s="130"/>
      <c r="AP66" s="131"/>
      <c r="AQ66" s="131"/>
      <c r="AR66" s="88"/>
      <c r="AS66" s="89"/>
    </row>
    <row r="67" spans="2:93" ht="12.75" customHeight="1" x14ac:dyDescent="0.2">
      <c r="B67" s="85" t="s">
        <v>74</v>
      </c>
      <c r="C67" s="86">
        <v>3</v>
      </c>
      <c r="D67" s="87"/>
      <c r="E67" s="87"/>
      <c r="F67" s="87"/>
      <c r="G67" s="87"/>
      <c r="H67" s="87"/>
      <c r="I67" s="22"/>
      <c r="J67" s="129"/>
      <c r="K67" s="129"/>
      <c r="L67" s="129"/>
      <c r="M67" s="129"/>
      <c r="N67" s="22"/>
      <c r="O67" s="129"/>
      <c r="P67" s="129"/>
      <c r="Q67" s="129"/>
      <c r="R67" s="129"/>
      <c r="S67" s="22"/>
      <c r="T67" s="129"/>
      <c r="U67" s="129"/>
      <c r="V67" s="129"/>
      <c r="W67" s="129"/>
      <c r="X67" s="22"/>
      <c r="Y67" s="129"/>
      <c r="Z67" s="129"/>
      <c r="AA67" s="129"/>
      <c r="AB67" s="129"/>
      <c r="AC67" s="22"/>
      <c r="AD67" s="129"/>
      <c r="AE67" s="129"/>
      <c r="AF67" s="129"/>
      <c r="AG67" s="129"/>
      <c r="AH67" s="22"/>
      <c r="AI67" s="129"/>
      <c r="AJ67" s="129"/>
      <c r="AK67" s="129"/>
      <c r="AL67" s="129"/>
      <c r="AM67" s="22"/>
      <c r="AN67" s="129"/>
      <c r="AO67" s="129"/>
      <c r="AP67" s="129"/>
      <c r="AQ67" s="129"/>
      <c r="AR67" s="82"/>
      <c r="AS67" s="83"/>
    </row>
    <row r="68" spans="2:93" ht="12.75" customHeight="1" x14ac:dyDescent="0.2">
      <c r="B68" s="85"/>
      <c r="C68" s="86"/>
      <c r="D68" s="87"/>
      <c r="E68" s="87"/>
      <c r="F68" s="87"/>
      <c r="G68" s="87"/>
      <c r="H68" s="87"/>
      <c r="I68" s="19"/>
      <c r="J68" s="129"/>
      <c r="K68" s="129"/>
      <c r="L68" s="129"/>
      <c r="M68" s="129"/>
      <c r="N68" s="19"/>
      <c r="O68" s="129"/>
      <c r="P68" s="129"/>
      <c r="Q68" s="129"/>
      <c r="R68" s="129"/>
      <c r="S68" s="19"/>
      <c r="T68" s="129"/>
      <c r="U68" s="129"/>
      <c r="V68" s="129"/>
      <c r="W68" s="129"/>
      <c r="X68" s="19"/>
      <c r="Y68" s="129"/>
      <c r="Z68" s="129"/>
      <c r="AA68" s="129"/>
      <c r="AB68" s="129"/>
      <c r="AC68" s="19"/>
      <c r="AD68" s="129"/>
      <c r="AE68" s="129"/>
      <c r="AF68" s="129"/>
      <c r="AG68" s="129"/>
      <c r="AH68" s="19"/>
      <c r="AI68" s="129"/>
      <c r="AJ68" s="129"/>
      <c r="AK68" s="129"/>
      <c r="AL68" s="129"/>
      <c r="AM68" s="19"/>
      <c r="AN68" s="129"/>
      <c r="AO68" s="129"/>
      <c r="AP68" s="129"/>
      <c r="AQ68" s="129"/>
      <c r="AR68" s="82"/>
      <c r="AS68" s="83"/>
    </row>
    <row r="69" spans="2:93" ht="12.75" customHeight="1" x14ac:dyDescent="0.2">
      <c r="B69" s="79" t="s">
        <v>75</v>
      </c>
      <c r="C69" s="79"/>
      <c r="D69" s="80">
        <f>SUM(D53:D68)</f>
        <v>0</v>
      </c>
      <c r="E69" s="80"/>
      <c r="F69" s="80"/>
      <c r="G69" s="80"/>
      <c r="H69" s="80"/>
      <c r="I69" s="80">
        <f>SUM(I53:I68)</f>
        <v>0</v>
      </c>
      <c r="J69" s="80"/>
      <c r="K69" s="80"/>
      <c r="L69" s="80"/>
      <c r="M69" s="80"/>
      <c r="N69" s="80">
        <f>SUM(N53:N68)</f>
        <v>0</v>
      </c>
      <c r="O69" s="80"/>
      <c r="P69" s="80"/>
      <c r="Q69" s="80"/>
      <c r="R69" s="80"/>
      <c r="S69" s="80">
        <f>SUM(S53:S68)</f>
        <v>0</v>
      </c>
      <c r="T69" s="80"/>
      <c r="U69" s="80"/>
      <c r="V69" s="80"/>
      <c r="W69" s="80"/>
      <c r="X69" s="80">
        <f>SUM(X53:X68)</f>
        <v>0</v>
      </c>
      <c r="Y69" s="80"/>
      <c r="Z69" s="80"/>
      <c r="AA69" s="80"/>
      <c r="AB69" s="80"/>
      <c r="AC69" s="80">
        <f>SUM(AC53:AC68)</f>
        <v>0</v>
      </c>
      <c r="AD69" s="80"/>
      <c r="AE69" s="80"/>
      <c r="AF69" s="80"/>
      <c r="AG69" s="80"/>
      <c r="AH69" s="80">
        <f>SUM(AH53:AH68)</f>
        <v>0</v>
      </c>
      <c r="AI69" s="80"/>
      <c r="AJ69" s="80"/>
      <c r="AK69" s="80"/>
      <c r="AL69" s="80"/>
      <c r="AM69" s="80">
        <f>SUM(AM53:AM68)</f>
        <v>0</v>
      </c>
      <c r="AN69" s="80"/>
      <c r="AO69" s="80"/>
      <c r="AP69" s="80"/>
      <c r="AQ69" s="80"/>
      <c r="AR69" s="27"/>
      <c r="AS69" s="28"/>
      <c r="AV69" s="29"/>
      <c r="BB69" s="15">
        <f>IF(OR(D69&gt;ROUND((D$4+0.9)/2,0),SUMIF($B53:$B68,"",D53:D68)&lt;&gt;0),1,0)</f>
        <v>0</v>
      </c>
      <c r="BC69" s="16"/>
      <c r="BD69" s="16"/>
      <c r="BE69" s="16"/>
      <c r="BF69" s="17"/>
      <c r="BG69" s="15">
        <f>IF(OR(I69&gt;ROUND((I$4+0.9)/2,0),SUMIF($B53:$B68,"",I53:I68)&lt;&gt;0),1,0)</f>
        <v>0</v>
      </c>
      <c r="BH69" s="16"/>
      <c r="BI69" s="16"/>
      <c r="BJ69" s="16"/>
      <c r="BK69" s="17"/>
      <c r="BL69" s="15">
        <f>IF(OR(N69&gt;ROUND((N$4+0.9)/2,0),SUMIF($B53:$B68,"",N53:N68)&lt;&gt;0),1,0)</f>
        <v>0</v>
      </c>
      <c r="BM69" s="16"/>
      <c r="BN69" s="16"/>
      <c r="BO69" s="16"/>
      <c r="BP69" s="17"/>
      <c r="BQ69" s="15">
        <f>IF(OR(S69&gt;ROUND((S$4+0.9)/2,0),SUMIF($B53:$B68,"",S53:S68)&lt;&gt;0),1,0)</f>
        <v>0</v>
      </c>
      <c r="BR69" s="16"/>
      <c r="BS69" s="16"/>
      <c r="BT69" s="16"/>
      <c r="BU69" s="17"/>
      <c r="BV69" s="15">
        <f>IF(OR(X69&gt;ROUND((X$4+0.9)/2,0),SUMIF($B53:$B68,"",X53:X68)&lt;&gt;0),1,0)</f>
        <v>0</v>
      </c>
      <c r="BW69" s="16"/>
      <c r="BX69" s="16"/>
      <c r="BY69" s="16"/>
      <c r="BZ69" s="17"/>
      <c r="CA69" s="15">
        <f>IF(OR(AC69&gt;ROUND((AC$4+0.9)/2,0),SUMIF($B53:$B68,"",AC53:AC68)&lt;&gt;0),1,0)</f>
        <v>0</v>
      </c>
      <c r="CB69" s="16"/>
      <c r="CC69" s="16"/>
      <c r="CD69" s="16"/>
      <c r="CE69" s="17"/>
      <c r="CF69" s="15">
        <f>IF(OR(AH69&gt;ROUND((AH$4+0.9)/2,0),SUMIF($B53:$B68,"",AH53:AH68)&lt;&gt;0),1,0)</f>
        <v>0</v>
      </c>
      <c r="CG69" s="16"/>
      <c r="CH69" s="16"/>
      <c r="CI69" s="16"/>
      <c r="CJ69" s="17"/>
      <c r="CK69" s="15">
        <f>IF(OR(AM69&gt;ROUND((AM$4+0.9)/2,0),SUMIF($B53:$B68,"",AM53:AM68)&lt;&gt;0),1,0)</f>
        <v>0</v>
      </c>
      <c r="CL69" s="16"/>
      <c r="CM69" s="16"/>
      <c r="CN69" s="16"/>
      <c r="CO69" s="17"/>
    </row>
    <row r="70" spans="2:93" ht="12.75" customHeight="1" x14ac:dyDescent="0.2">
      <c r="B70" s="114" t="s">
        <v>76</v>
      </c>
      <c r="C70" s="115"/>
      <c r="D70" s="22"/>
      <c r="E70" s="99" t="str">
        <f>IF(AND(D70+BB70&gt;0,H71&gt;0),VLOOKUP(BB71+BC71+E71+H71,AtomicResultsInfo,VLOOKUP($B70,AtomicResultsProjectInfo,2,0)),"")</f>
        <v/>
      </c>
      <c r="F70" s="99"/>
      <c r="G70" s="99"/>
      <c r="H70" s="99"/>
      <c r="I70" s="22"/>
      <c r="J70" s="99" t="str">
        <f>IF(AND(I70+BG70&gt;0,M71&gt;0),VLOOKUP(BG71+BH71+J71+M71,AtomicResultsInfo,VLOOKUP($B70,AtomicResultsProjectInfo,2,0)),"")</f>
        <v/>
      </c>
      <c r="K70" s="99"/>
      <c r="L70" s="99"/>
      <c r="M70" s="99"/>
      <c r="N70" s="22"/>
      <c r="O70" s="99" t="str">
        <f>IF(AND(N70+BL70&gt;0,R71&gt;0),VLOOKUP(BL71+BM71+O71+R71,AtomicResultsInfo,VLOOKUP($B70,AtomicResultsProjectInfo,2,0)),"")</f>
        <v/>
      </c>
      <c r="P70" s="99"/>
      <c r="Q70" s="99"/>
      <c r="R70" s="99"/>
      <c r="S70" s="22"/>
      <c r="T70" s="99" t="str">
        <f>IF(AND(S70+BQ70&gt;0,W71&gt;0),VLOOKUP(BQ71+BR71+T71+W71,AtomicResultsInfo,VLOOKUP($B70,AtomicResultsProjectInfo,2,0)),"")</f>
        <v/>
      </c>
      <c r="U70" s="99"/>
      <c r="V70" s="99"/>
      <c r="W70" s="99"/>
      <c r="X70" s="22"/>
      <c r="Y70" s="99" t="str">
        <f>IF(AND(X70+BV70&gt;0,AB71&gt;0),VLOOKUP(BV71+BW71+Y71+AB71,AtomicResultsInfo,VLOOKUP($B70,AtomicResultsProjectInfo,2,0)),"")</f>
        <v/>
      </c>
      <c r="Z70" s="99"/>
      <c r="AA70" s="99"/>
      <c r="AB70" s="99"/>
      <c r="AC70" s="22"/>
      <c r="AD70" s="99" t="str">
        <f>IF(AND(AC70+CA70&gt;0,AG71&gt;0),VLOOKUP(CA71+CB71+AD71+AG71,AtomicResultsInfo,VLOOKUP($B70,AtomicResultsProjectInfo,2,0)),"")</f>
        <v/>
      </c>
      <c r="AE70" s="99"/>
      <c r="AF70" s="99"/>
      <c r="AG70" s="99"/>
      <c r="AH70" s="22"/>
      <c r="AI70" s="99" t="str">
        <f>IF(AND(AH70+CF70&gt;0,AL71&gt;0),VLOOKUP(CF71+CG71+AI71+AL71,AtomicResultsInfo,VLOOKUP($B70,AtomicResultsProjectInfo,2,0)),"")</f>
        <v/>
      </c>
      <c r="AJ70" s="99"/>
      <c r="AK70" s="99"/>
      <c r="AL70" s="99"/>
      <c r="AM70" s="22"/>
      <c r="AN70" s="99" t="str">
        <f>IF(AND(AM70+CK70&gt;0,AQ71&gt;0),VLOOKUP(CK71+CL71+AN71+AQ71,AtomicResultsInfo,VLOOKUP($B70,AtomicResultsProjectInfo,2,0)),"")</f>
        <v/>
      </c>
      <c r="AO70" s="99"/>
      <c r="AP70" s="99"/>
      <c r="AQ70" s="99"/>
      <c r="AR70" s="94" t="s">
        <v>12</v>
      </c>
      <c r="AS70" s="112"/>
      <c r="BB70" s="15">
        <f>IF(AX70&lt;0,AW71,0)</f>
        <v>0</v>
      </c>
      <c r="BC70" s="16">
        <f>IF(F71&lt;&gt;"",VLOOKUP(F71,TurnInfo,2,0),-1)</f>
        <v>-1</v>
      </c>
      <c r="BD70" s="16">
        <f>IF(AND(UPPER(LEFT(E70,1))="B",F71&lt;&gt;""),VLOOKUP(F71,TurnInfo,2,0),-1)</f>
        <v>-1</v>
      </c>
      <c r="BE70" s="16">
        <f>IF(ISERR(FIND("[",E70)),-1,FIND("[",E70))</f>
        <v>-1</v>
      </c>
      <c r="BF70" s="17">
        <f>IF(E70&lt;&gt;"",IF(AND(LEFT(E70,2)&lt;&gt;"--",LEFT(E70,1)&lt;&gt;"["),IF(LEFT(E70,2)="-2",2,1),0),0)</f>
        <v>0</v>
      </c>
      <c r="BG70" s="15">
        <f>IF(BC70&lt;0,BB70+D70+D71,0)</f>
        <v>0</v>
      </c>
      <c r="BH70" s="16">
        <f>IF(K71&lt;&gt;"",VLOOKUP(K71,TurnInfo,2,0),-1)</f>
        <v>-1</v>
      </c>
      <c r="BI70" s="16">
        <f>IF(AND(UPPER(LEFT(J70,1))="B",K71&lt;&gt;""),VLOOKUP(K71,TurnInfo,2,0),-1)</f>
        <v>-1</v>
      </c>
      <c r="BJ70" s="16">
        <f>IF(ISERR(FIND("[",J70)),-1,FIND("[",J70))</f>
        <v>-1</v>
      </c>
      <c r="BK70" s="17">
        <f>IF(J70&lt;&gt;"",IF(AND(LEFT(J70,2)&lt;&gt;"--",LEFT(J70,1)&lt;&gt;"["),IF(LEFT(J70,2)="-2",2,1),0),0)</f>
        <v>0</v>
      </c>
      <c r="BL70" s="15">
        <f>IF(BH70&lt;0,BG70+I70+I71,0)</f>
        <v>0</v>
      </c>
      <c r="BM70" s="16">
        <f>IF(P71&lt;&gt;"",VLOOKUP(P71,TurnInfo,2,0),-1)</f>
        <v>-1</v>
      </c>
      <c r="BN70" s="16">
        <f>IF(AND(UPPER(LEFT(O70,1))="B",P71&lt;&gt;""),VLOOKUP(P71,TurnInfo,2,0),-1)</f>
        <v>-1</v>
      </c>
      <c r="BO70" s="16">
        <f>IF(ISERR(FIND("[",O70)),-1,FIND("[",O70))</f>
        <v>-1</v>
      </c>
      <c r="BP70" s="17">
        <f>IF(O70&lt;&gt;"",IF(AND(LEFT(O70,2)&lt;&gt;"--",LEFT(O70,1)&lt;&gt;"["),IF(LEFT(O70,2)="-2",2,1),0),0)</f>
        <v>0</v>
      </c>
      <c r="BQ70" s="15">
        <f>IF(BM70&lt;0,BL70+N70+N71,0)</f>
        <v>0</v>
      </c>
      <c r="BR70" s="16">
        <f>IF(U71&lt;&gt;"",VLOOKUP(U71,TurnInfo,2,0),-1)</f>
        <v>-1</v>
      </c>
      <c r="BS70" s="16">
        <f>IF(AND(UPPER(LEFT(T70,1))="B",U71&lt;&gt;""),VLOOKUP(U71,TurnInfo,2,0),-1)</f>
        <v>-1</v>
      </c>
      <c r="BT70" s="16">
        <f>IF(ISERR(FIND("[",T70)),-1,FIND("[",T70))</f>
        <v>-1</v>
      </c>
      <c r="BU70" s="17">
        <f>IF(T70&lt;&gt;"",IF(AND(LEFT(T70,2)&lt;&gt;"--",LEFT(T70,1)&lt;&gt;"["),IF(LEFT(T70,2)="-2",2,1),0),0)</f>
        <v>0</v>
      </c>
      <c r="BV70" s="15">
        <f>IF(BR70&lt;0,BQ70+S70+S71,0)</f>
        <v>0</v>
      </c>
      <c r="BW70" s="16">
        <f>IF(Z71&lt;&gt;"",VLOOKUP(Z71,TurnInfo,2,0),-1)</f>
        <v>-1</v>
      </c>
      <c r="BX70" s="16">
        <f>IF(AND(UPPER(LEFT(Y70,1))="B",Z71&lt;&gt;""),VLOOKUP(Z71,TurnInfo,2,0),-1)</f>
        <v>-1</v>
      </c>
      <c r="BY70" s="16">
        <f>IF(ISERR(FIND("[",Y70)),-1,FIND("[",Y70))</f>
        <v>-1</v>
      </c>
      <c r="BZ70" s="17">
        <f>IF(Y70&lt;&gt;"",IF(AND(LEFT(Y70,2)&lt;&gt;"--",LEFT(Y70,1)&lt;&gt;"["),IF(LEFT(Y70,2)="-2",2,1),0),0)</f>
        <v>0</v>
      </c>
      <c r="CA70" s="15">
        <f>IF(BW70&lt;0,BV70+X70+X71,0)</f>
        <v>0</v>
      </c>
      <c r="CB70" s="16">
        <f>IF(AE71&lt;&gt;"",VLOOKUP(AE71,TurnInfo,2,0),-1)</f>
        <v>-1</v>
      </c>
      <c r="CC70" s="16">
        <f>IF(AND(UPPER(LEFT(AD70,1))="B",AE71&lt;&gt;""),VLOOKUP(AE71,TurnInfo,2,0),-1)</f>
        <v>-1</v>
      </c>
      <c r="CD70" s="16">
        <f>IF(ISERR(FIND("[",AD70)),-1,FIND("[",AD70))</f>
        <v>-1</v>
      </c>
      <c r="CE70" s="17">
        <f>IF(AD70&lt;&gt;"",IF(AND(LEFT(AD70,2)&lt;&gt;"--",LEFT(AD70,1)&lt;&gt;"["),IF(LEFT(AD70,2)="-2",2,1),0),0)</f>
        <v>0</v>
      </c>
      <c r="CF70" s="15">
        <f>IF(CB70&lt;0,CA70+AC70+AC71,0)</f>
        <v>0</v>
      </c>
      <c r="CG70" s="16">
        <f>IF(AJ71&lt;&gt;"",VLOOKUP(AJ71,TurnInfo,2,0),-1)</f>
        <v>-1</v>
      </c>
      <c r="CH70" s="16">
        <f>IF(AND(UPPER(LEFT(AI70,1))="B",AJ71&lt;&gt;""),VLOOKUP(AJ71,TurnInfo,2,0),-1)</f>
        <v>-1</v>
      </c>
      <c r="CI70" s="16">
        <f>IF(ISERR(FIND("[",AI70)),-1,FIND("[",AI70))</f>
        <v>-1</v>
      </c>
      <c r="CJ70" s="17">
        <f>IF(AI70&lt;&gt;"",IF(AND(LEFT(AI70,2)&lt;&gt;"--",LEFT(AI70,1)&lt;&gt;"["),IF(LEFT(AI70,2)="-2",2,1),0),0)</f>
        <v>0</v>
      </c>
      <c r="CK70" s="15">
        <f>IF(CG70&lt;0,CF70+AH70+AH71,0)</f>
        <v>0</v>
      </c>
      <c r="CL70" s="16">
        <f>IF(AO71&lt;&gt;"",VLOOKUP(AO71,TurnInfo,2,0),-1)</f>
        <v>-1</v>
      </c>
      <c r="CM70" s="16">
        <f>IF(AND(UPPER(LEFT(AN70,1))="B",AO71&lt;&gt;""),VLOOKUP(AO71,TurnInfo,2,0),-1)</f>
        <v>-1</v>
      </c>
      <c r="CN70" s="16">
        <f>IF(ISERR(FIND("[",AN70)),-1,FIND("[",AN70))</f>
        <v>-1</v>
      </c>
      <c r="CO70" s="17">
        <f>IF(AN70&lt;&gt;"",IF(AND(LEFT(AN70,2)&lt;&gt;"--",LEFT(AN70,1)&lt;&gt;"["),IF(LEFT(AN70,2)="-2",2,1),0),0)</f>
        <v>0</v>
      </c>
    </row>
    <row r="71" spans="2:93" ht="12.75" customHeight="1" x14ac:dyDescent="0.2">
      <c r="B71" s="114"/>
      <c r="C71" s="115"/>
      <c r="D71" s="19"/>
      <c r="E71" s="20"/>
      <c r="F71" s="113"/>
      <c r="G71" s="113"/>
      <c r="H71" s="21"/>
      <c r="I71" s="19"/>
      <c r="J71" s="20"/>
      <c r="K71" s="113"/>
      <c r="L71" s="113"/>
      <c r="M71" s="21"/>
      <c r="N71" s="19"/>
      <c r="O71" s="20"/>
      <c r="P71" s="113"/>
      <c r="Q71" s="113"/>
      <c r="R71" s="21"/>
      <c r="S71" s="19"/>
      <c r="T71" s="20"/>
      <c r="U71" s="113"/>
      <c r="V71" s="113"/>
      <c r="W71" s="21"/>
      <c r="X71" s="19"/>
      <c r="Y71" s="20"/>
      <c r="Z71" s="113"/>
      <c r="AA71" s="113"/>
      <c r="AB71" s="21"/>
      <c r="AC71" s="19"/>
      <c r="AD71" s="20"/>
      <c r="AE71" s="113"/>
      <c r="AF71" s="113"/>
      <c r="AG71" s="21"/>
      <c r="AH71" s="19"/>
      <c r="AI71" s="20"/>
      <c r="AJ71" s="113"/>
      <c r="AK71" s="113"/>
      <c r="AL71" s="21"/>
      <c r="AM71" s="19"/>
      <c r="AN71" s="20"/>
      <c r="AO71" s="113"/>
      <c r="AP71" s="113"/>
      <c r="AQ71" s="21"/>
      <c r="AR71" s="94"/>
      <c r="AS71" s="112"/>
      <c r="BB71" s="15">
        <f>D70+D71+BB70+AZ71</f>
        <v>0</v>
      </c>
      <c r="BC71" s="16"/>
      <c r="BD71" s="16">
        <f>IF(AY70&gt;0,1,0)+AY71</f>
        <v>0</v>
      </c>
      <c r="BE71" s="16">
        <f>IF(BC70&gt;0,IF(BE70&gt;0,VALUE(MID(E70,BE70+1,FIND("]",E70)-BE70-1)),0),AZ71)</f>
        <v>0</v>
      </c>
      <c r="BF71" s="17">
        <f>BA71+IF(D70&gt;0,1,0)</f>
        <v>0</v>
      </c>
      <c r="BG71" s="15">
        <f>I70+I71+BG70+BE71</f>
        <v>0</v>
      </c>
      <c r="BH71" s="16"/>
      <c r="BI71" s="16">
        <f>IF(BD70&gt;0,1,0)+BD71</f>
        <v>0</v>
      </c>
      <c r="BJ71" s="16">
        <f>IF(BH70&gt;0,IF(BJ70&gt;0,VALUE(MID(J70,BJ70+1,FIND("]",J70)-BJ70-1)),0),BE71)</f>
        <v>0</v>
      </c>
      <c r="BK71" s="17">
        <f>BF71+IF(I70&gt;0,1,0)</f>
        <v>0</v>
      </c>
      <c r="BL71" s="15">
        <f>N70+N71+BL70+BJ71</f>
        <v>0</v>
      </c>
      <c r="BM71" s="16"/>
      <c r="BN71" s="16">
        <f>IF(BI70&gt;0,1,0)+BI71</f>
        <v>0</v>
      </c>
      <c r="BO71" s="16">
        <f>IF(BM70&gt;0,IF(BO70&gt;0,VALUE(MID(O70,BO70+1,FIND("]",O70)-BO70-1)),0),BJ71)</f>
        <v>0</v>
      </c>
      <c r="BP71" s="17">
        <f>BK71+IF(N70&gt;0,1,0)</f>
        <v>0</v>
      </c>
      <c r="BQ71" s="15">
        <f>S70+S71+BQ70+BO71</f>
        <v>0</v>
      </c>
      <c r="BR71" s="16"/>
      <c r="BS71" s="16">
        <f>IF(BN70&gt;0,1,0)+BN71</f>
        <v>0</v>
      </c>
      <c r="BT71" s="16">
        <f>IF(BR70&gt;0,IF(BT70&gt;0,VALUE(MID(T70,BT70+1,FIND("]",T70)-BT70-1)),0),BO71)</f>
        <v>0</v>
      </c>
      <c r="BU71" s="17">
        <f>BP71+IF(S70&gt;0,1,0)</f>
        <v>0</v>
      </c>
      <c r="BV71" s="15">
        <f>X70+X71+BV70+BT71</f>
        <v>0</v>
      </c>
      <c r="BW71" s="16"/>
      <c r="BX71" s="16">
        <f>IF(BS70&gt;0,1,0)+BS71</f>
        <v>0</v>
      </c>
      <c r="BY71" s="16">
        <f>IF(BW70&gt;0,IF(BY70&gt;0,VALUE(MID(Y70,BY70+1,FIND("]",Y70)-BY70-1)),0),BT71)</f>
        <v>0</v>
      </c>
      <c r="BZ71" s="17">
        <f>BU71+IF(X70&gt;0,1,0)</f>
        <v>0</v>
      </c>
      <c r="CA71" s="15">
        <f>AC70+AC71+CA70+BY71</f>
        <v>0</v>
      </c>
      <c r="CB71" s="16"/>
      <c r="CC71" s="16">
        <f>IF(BX70&gt;0,1,0)+BX71</f>
        <v>0</v>
      </c>
      <c r="CD71" s="16">
        <f>IF(CB70&gt;0,IF(CD70&gt;0,VALUE(MID(AD70,CD70+1,FIND("]",AD70)-CD70-1)),0),BY71)</f>
        <v>0</v>
      </c>
      <c r="CE71" s="17">
        <f>BZ71+IF(AC70&gt;0,1,0)</f>
        <v>0</v>
      </c>
      <c r="CF71" s="15">
        <f>AH70+AH71+CF70+CD71</f>
        <v>0</v>
      </c>
      <c r="CG71" s="16"/>
      <c r="CH71" s="16">
        <f>IF(CC70&gt;0,1,0)+CC71</f>
        <v>0</v>
      </c>
      <c r="CI71" s="16">
        <f>IF(CG70&gt;0,IF(CI70&gt;0,VALUE(MID(AI70,CI70+1,FIND("]",AI70)-CI70-1)),0),CD71)</f>
        <v>0</v>
      </c>
      <c r="CJ71" s="17">
        <f>CE71+IF(AH70&gt;0,1,0)</f>
        <v>0</v>
      </c>
      <c r="CK71" s="15">
        <f>AM70+AM71+CK70+CI71</f>
        <v>0</v>
      </c>
      <c r="CL71" s="16"/>
      <c r="CM71" s="16">
        <f>IF(CH70&gt;0,1,0)+CH71</f>
        <v>0</v>
      </c>
      <c r="CN71" s="16">
        <f>IF(CL70&gt;0,IF(CN70&gt;0,VALUE(MID(AN70,CN70+1,FIND("]",AN70)-CN70-1)),0),CI71)</f>
        <v>0</v>
      </c>
      <c r="CO71" s="17">
        <f>CJ71+IF(AM70&gt;0,1,0)</f>
        <v>0</v>
      </c>
    </row>
    <row r="72" spans="2:93" ht="12.75" customHeight="1" x14ac:dyDescent="0.2">
      <c r="B72" s="128" t="s">
        <v>77</v>
      </c>
      <c r="C72" s="110"/>
      <c r="D72" s="22"/>
      <c r="E72" s="99" t="str">
        <f>IF(AND(D72+BB72&gt;0,H73&gt;0),INDEX(AtomicResultsInfo,BB73+BC73+E73+H73,VLOOKUP($B72,AtomicResultsProjectInfo,2,0)),"")</f>
        <v/>
      </c>
      <c r="F72" s="99"/>
      <c r="G72" s="99"/>
      <c r="H72" s="99"/>
      <c r="I72" s="22"/>
      <c r="J72" s="99" t="str">
        <f>IF(AND(I72+BG72&gt;0,M73&gt;0),INDEX(AtomicResultsInfo,BG73+BH73+J73+M73,VLOOKUP($B72,AtomicResultsProjectInfo,2,0)),"")</f>
        <v/>
      </c>
      <c r="K72" s="99"/>
      <c r="L72" s="99"/>
      <c r="M72" s="99"/>
      <c r="N72" s="22"/>
      <c r="O72" s="99" t="str">
        <f>IF(AND(N72+BL72&gt;0,R73&gt;0),INDEX(AtomicResultsInfo,BL73+BM73+O73+R73,VLOOKUP($B72,AtomicResultsProjectInfo,2,0)),"")</f>
        <v/>
      </c>
      <c r="P72" s="99"/>
      <c r="Q72" s="99"/>
      <c r="R72" s="99"/>
      <c r="S72" s="22"/>
      <c r="T72" s="99" t="str">
        <f>IF(AND(S72+BQ72&gt;0,W73&gt;0),INDEX(AtomicResultsInfo,BQ73+BR73+T73+W73,VLOOKUP($B72,AtomicResultsProjectInfo,2,0)),"")</f>
        <v/>
      </c>
      <c r="U72" s="99"/>
      <c r="V72" s="99"/>
      <c r="W72" s="99"/>
      <c r="X72" s="22"/>
      <c r="Y72" s="99" t="str">
        <f>IF(AND(X72+BV72&gt;0,AB73&gt;0),INDEX(AtomicResultsInfo,BV73+BW73+Y73+AB73,VLOOKUP($B72,AtomicResultsProjectInfo,2,0)),"")</f>
        <v/>
      </c>
      <c r="Z72" s="99"/>
      <c r="AA72" s="99"/>
      <c r="AB72" s="99"/>
      <c r="AC72" s="22"/>
      <c r="AD72" s="99" t="str">
        <f>IF(AND(AC72+CA72&gt;0,AG73&gt;0),INDEX(AtomicResultsInfo,CA73+CB73+AD73+AG73,VLOOKUP($B72,AtomicResultsProjectInfo,2,0)),"")</f>
        <v/>
      </c>
      <c r="AE72" s="99"/>
      <c r="AF72" s="99"/>
      <c r="AG72" s="99"/>
      <c r="AH72" s="22"/>
      <c r="AI72" s="99" t="str">
        <f>IF(AND(AH72+CF72&gt;0,AL73&gt;0),INDEX(AtomicResultsInfo,CF73+CG73+AI73+AL73,VLOOKUP($B72,AtomicResultsProjectInfo,2,0)),"")</f>
        <v/>
      </c>
      <c r="AJ72" s="99"/>
      <c r="AK72" s="99"/>
      <c r="AL72" s="99"/>
      <c r="AM72" s="22"/>
      <c r="AN72" s="99" t="str">
        <f>IF(AND(AM72+CK72&gt;0,AQ73&gt;0),INDEX(AtomicResultsInfo,CK73+CL73+AN73+AQ73,VLOOKUP($B72,AtomicResultsProjectInfo,2,0)),"")</f>
        <v/>
      </c>
      <c r="AO72" s="99"/>
      <c r="AP72" s="99"/>
      <c r="AQ72" s="99"/>
      <c r="AR72" s="88" t="s">
        <v>25</v>
      </c>
      <c r="AS72" s="109"/>
      <c r="AV72" s="1">
        <v>1</v>
      </c>
      <c r="BB72" s="15">
        <f>IF(AX72&lt;0,AW73,0)</f>
        <v>0</v>
      </c>
      <c r="BC72" s="16">
        <f>IF(F73&lt;&gt;"",VLOOKUP(F73,TurnInfo,2,0),-1)</f>
        <v>-1</v>
      </c>
      <c r="BD72" s="16">
        <f>IF($AV72&gt;=1,-1*AY73+IF($AV72&gt;=2,AY$73+IF(AND(BC$72&gt;0,BC$72&lt;BC72),1,0),0),0)</f>
        <v>0</v>
      </c>
      <c r="BE72" s="16">
        <f>IF(ISERR(FIND("[",E72)),-1,FIND("[",E72))</f>
        <v>-1</v>
      </c>
      <c r="BF72" s="17">
        <f>IF(E72&lt;&gt;"",IF(AND(LEFT(E72,2)&lt;&gt;"--",LEFT(E72,1)&lt;&gt;"["),IF(LEFT(E72,2)="-2",2,1),0),0)</f>
        <v>0</v>
      </c>
      <c r="BG72" s="15">
        <f>IF(BC72&lt;0,BB72+D72+D73,0)</f>
        <v>0</v>
      </c>
      <c r="BH72" s="16">
        <f>IF(K73&lt;&gt;"",VLOOKUP(K73,TurnInfo,2,0),-1)</f>
        <v>-1</v>
      </c>
      <c r="BI72" s="16">
        <f>IF($AV72&gt;=1,-1*BD73+IF($AV72&gt;=2,BD$73+IF(AND(BH$72&gt;0,BH$72&lt;BH72),1,0),0),0)</f>
        <v>0</v>
      </c>
      <c r="BJ72" s="16">
        <f>IF(ISERR(FIND("[",J72)),-1,FIND("[",J72))</f>
        <v>-1</v>
      </c>
      <c r="BK72" s="17">
        <f>IF(J72&lt;&gt;"",IF(AND(LEFT(J72,2)&lt;&gt;"--",LEFT(J72,1)&lt;&gt;"["),IF(LEFT(J72,2)="-2",2,1),0),0)</f>
        <v>0</v>
      </c>
      <c r="BL72" s="15">
        <f>IF(BH72&lt;0,BG72+I72+I73,0)</f>
        <v>0</v>
      </c>
      <c r="BM72" s="16">
        <f>IF(P73&lt;&gt;"",VLOOKUP(P73,TurnInfo,2,0),-1)</f>
        <v>-1</v>
      </c>
      <c r="BN72" s="16">
        <f>IF($AV72&gt;=1,-1*BI73+IF($AV72&gt;=2,BI$73+IF(AND(BM$72&gt;0,BM$72&lt;BM72),1,0),0),0)</f>
        <v>0</v>
      </c>
      <c r="BO72" s="16">
        <f>IF(ISERR(FIND("[",O72)),-1,FIND("[",O72))</f>
        <v>-1</v>
      </c>
      <c r="BP72" s="17">
        <f>IF(O72&lt;&gt;"",IF(AND(LEFT(O72,2)&lt;&gt;"--",LEFT(O72,1)&lt;&gt;"["),IF(LEFT(O72,2)="-2",2,1),0),0)</f>
        <v>0</v>
      </c>
      <c r="BQ72" s="15">
        <f>IF(BM72&lt;0,BL72+N72+N73,0)</f>
        <v>0</v>
      </c>
      <c r="BR72" s="16">
        <f>IF(U73&lt;&gt;"",VLOOKUP(U73,TurnInfo,2,0),-1)</f>
        <v>-1</v>
      </c>
      <c r="BS72" s="16">
        <f>IF($AV72&gt;=1,-1*BN73+IF($AV72&gt;=2,BN$73+IF(AND(BR$72&gt;0,BR$72&lt;BR72),1,0),0),0)</f>
        <v>0</v>
      </c>
      <c r="BT72" s="16">
        <f>IF(ISERR(FIND("[",T72)),-1,FIND("[",T72))</f>
        <v>-1</v>
      </c>
      <c r="BU72" s="17">
        <f>IF(T72&lt;&gt;"",IF(AND(LEFT(T72,2)&lt;&gt;"--",LEFT(T72,1)&lt;&gt;"["),IF(LEFT(T72,2)="-2",2,1),0),0)</f>
        <v>0</v>
      </c>
      <c r="BV72" s="15">
        <f>IF(BR72&lt;0,BQ72+S72+S73,0)</f>
        <v>0</v>
      </c>
      <c r="BW72" s="16">
        <f>IF(Z73&lt;&gt;"",VLOOKUP(Z73,TurnInfo,2,0),-1)</f>
        <v>-1</v>
      </c>
      <c r="BX72" s="16">
        <f>IF($AV72&gt;=1,-1*BS73+IF($AV72&gt;=2,BS$73+IF(AND(BW$72&gt;0,BW$72&lt;BW72),1,0),0),0)</f>
        <v>0</v>
      </c>
      <c r="BY72" s="16">
        <f>IF(ISERR(FIND("[",Y72)),-1,FIND("[",Y72))</f>
        <v>-1</v>
      </c>
      <c r="BZ72" s="17">
        <f>IF(Y72&lt;&gt;"",IF(AND(LEFT(Y72,2)&lt;&gt;"--",LEFT(Y72,1)&lt;&gt;"["),IF(LEFT(Y72,2)="-2",2,1),0),0)</f>
        <v>0</v>
      </c>
      <c r="CA72" s="15">
        <f>IF(BW72&lt;0,BV72+X72+X73,0)</f>
        <v>0</v>
      </c>
      <c r="CB72" s="16">
        <f>IF(AE73&lt;&gt;"",VLOOKUP(AE73,TurnInfo,2,0),-1)</f>
        <v>-1</v>
      </c>
      <c r="CC72" s="16">
        <f>IF($AV72&gt;=1,-1*BX73+IF($AV72&gt;=2,BX$73+IF(AND(CB$72&gt;0,CB$72&lt;CB72),1,0),0),0)</f>
        <v>0</v>
      </c>
      <c r="CD72" s="16">
        <f>IF(ISERR(FIND("[",AD72)),-1,FIND("[",AD72))</f>
        <v>-1</v>
      </c>
      <c r="CE72" s="17">
        <f>IF(AD72&lt;&gt;"",IF(AND(LEFT(AD72,2)&lt;&gt;"--",LEFT(AD72,1)&lt;&gt;"["),IF(LEFT(AD72,2)="-2",2,1),0),0)</f>
        <v>0</v>
      </c>
      <c r="CF72" s="15">
        <f>IF(CB72&lt;0,CA72+AC72+AC73,0)</f>
        <v>0</v>
      </c>
      <c r="CG72" s="16">
        <f>IF(AJ73&lt;&gt;"",VLOOKUP(AJ73,TurnInfo,2,0),-1)</f>
        <v>-1</v>
      </c>
      <c r="CH72" s="16">
        <f>IF($AV72&gt;=1,-1*CC73+IF($AV72&gt;=2,CC$73+IF(AND(CG$72&gt;0,CG$72&lt;CG72),1,0),0),0)</f>
        <v>0</v>
      </c>
      <c r="CI72" s="16">
        <f>IF(ISERR(FIND("[",AI72)),-1,FIND("[",AI72))</f>
        <v>-1</v>
      </c>
      <c r="CJ72" s="17">
        <f>IF(AI72&lt;&gt;"",IF(AND(LEFT(AI72,2)&lt;&gt;"--",LEFT(AI72,1)&lt;&gt;"["),IF(LEFT(AI72,2)="-2",2,1),0),0)</f>
        <v>0</v>
      </c>
      <c r="CK72" s="15">
        <f>IF(CG72&lt;0,CF72+AH72+AH73,0)</f>
        <v>0</v>
      </c>
      <c r="CL72" s="16">
        <f>IF(AO73&lt;&gt;"",VLOOKUP(AO73,TurnInfo,2,0),-1)</f>
        <v>-1</v>
      </c>
      <c r="CM72" s="16">
        <f>IF($AV72&gt;=1,-1*CH73+IF($AV72&gt;=2,CH$73+IF(AND(CL$72&gt;0,CL$72&lt;CL72),1,0),0),0)</f>
        <v>0</v>
      </c>
      <c r="CN72" s="16">
        <f>IF(ISERR(FIND("[",AN72)),-1,FIND("[",AN72))</f>
        <v>-1</v>
      </c>
      <c r="CO72" s="17">
        <f>IF(AN72&lt;&gt;"",IF(AND(LEFT(AN72,2)&lt;&gt;"--",LEFT(AN72,1)&lt;&gt;"["),IF(LEFT(AN72,2)="-2",2,1),0),0)</f>
        <v>0</v>
      </c>
    </row>
    <row r="73" spans="2:93" ht="12.75" customHeight="1" x14ac:dyDescent="0.2">
      <c r="B73" s="128"/>
      <c r="C73" s="110"/>
      <c r="D73" s="19"/>
      <c r="E73" s="33">
        <f>IF(D72+BB72&gt;0,BD72,0)</f>
        <v>0</v>
      </c>
      <c r="F73" s="113"/>
      <c r="G73" s="113"/>
      <c r="H73" s="21"/>
      <c r="I73" s="19"/>
      <c r="J73" s="33">
        <f>IF(I72+BG72&gt;0,BI72,0)</f>
        <v>0</v>
      </c>
      <c r="K73" s="113"/>
      <c r="L73" s="113"/>
      <c r="M73" s="21"/>
      <c r="N73" s="19"/>
      <c r="O73" s="33">
        <f>IF(N72+BL72&gt;0,BN72,0)</f>
        <v>0</v>
      </c>
      <c r="P73" s="113"/>
      <c r="Q73" s="113"/>
      <c r="R73" s="21"/>
      <c r="S73" s="19"/>
      <c r="T73" s="33">
        <f>IF(S72+BQ72&gt;0,BS72,0)</f>
        <v>0</v>
      </c>
      <c r="U73" s="113"/>
      <c r="V73" s="113"/>
      <c r="W73" s="21"/>
      <c r="X73" s="19"/>
      <c r="Y73" s="33">
        <f>IF(X72+BV72&gt;0,BX72,0)</f>
        <v>0</v>
      </c>
      <c r="Z73" s="113"/>
      <c r="AA73" s="113"/>
      <c r="AB73" s="21"/>
      <c r="AC73" s="19"/>
      <c r="AD73" s="33">
        <f>IF(AC72+CA72&gt;0,CC72,0)</f>
        <v>0</v>
      </c>
      <c r="AE73" s="113"/>
      <c r="AF73" s="113"/>
      <c r="AG73" s="21"/>
      <c r="AH73" s="19"/>
      <c r="AI73" s="33">
        <f>IF(AH72+CF72&gt;0,CH72,0)</f>
        <v>0</v>
      </c>
      <c r="AJ73" s="113"/>
      <c r="AK73" s="113"/>
      <c r="AL73" s="21"/>
      <c r="AM73" s="19"/>
      <c r="AN73" s="33">
        <f>IF(AM72+CK72&gt;0,CM72,0)</f>
        <v>0</v>
      </c>
      <c r="AO73" s="113"/>
      <c r="AP73" s="113"/>
      <c r="AQ73" s="21"/>
      <c r="AR73" s="88"/>
      <c r="AS73" s="109"/>
      <c r="AZ73" s="1">
        <v>5</v>
      </c>
      <c r="BB73" s="15">
        <f>D72+D73+BB72+AZ73</f>
        <v>5</v>
      </c>
      <c r="BC73" s="16">
        <f>IF(AND(BD$70&gt;0,BD$70&lt;BC72),1,0)+BD$71</f>
        <v>0</v>
      </c>
      <c r="BD73" s="16">
        <f>AY73+BF72</f>
        <v>0</v>
      </c>
      <c r="BE73" s="16">
        <f>IF(BC72&gt;0,IF(BE72&gt;0,VALUE(MID(E72,BE72+1,FIND("]",E72)-BE72-1)),0),AZ73)</f>
        <v>5</v>
      </c>
      <c r="BF73" s="17">
        <f>BA73+IF(D72&gt;0,1,0)</f>
        <v>0</v>
      </c>
      <c r="BG73" s="15">
        <f>I72+I73+BG72+BE73</f>
        <v>5</v>
      </c>
      <c r="BH73" s="16">
        <f>IF(AND(BI$70&gt;0,BI$70&lt;BH72),1,0)+BI$71</f>
        <v>0</v>
      </c>
      <c r="BI73" s="16">
        <f>BD73+BK72</f>
        <v>0</v>
      </c>
      <c r="BJ73" s="16">
        <f>IF(BH72&gt;0,IF(BJ72&gt;0,VALUE(MID(J72,BJ72+1,FIND("]",J72)-BJ72-1)),0),BE73)</f>
        <v>5</v>
      </c>
      <c r="BK73" s="17">
        <f>BF73+IF(I72&gt;0,1,0)</f>
        <v>0</v>
      </c>
      <c r="BL73" s="15">
        <f>N72+N73+BL72+BJ73</f>
        <v>5</v>
      </c>
      <c r="BM73" s="16">
        <f>IF(AND(BN$70&gt;0,BN$70&lt;BM72),1,0)+BN$71</f>
        <v>0</v>
      </c>
      <c r="BN73" s="16">
        <f>BI73+BP72</f>
        <v>0</v>
      </c>
      <c r="BO73" s="16">
        <f>IF(BM72&gt;0,IF(BO72&gt;0,VALUE(MID(O72,BO72+1,FIND("]",O72)-BO72-1)),0),BJ73)</f>
        <v>5</v>
      </c>
      <c r="BP73" s="17">
        <f>BK73+IF(N72&gt;0,1,0)</f>
        <v>0</v>
      </c>
      <c r="BQ73" s="15">
        <f>S72+S73+BQ72+BO73</f>
        <v>5</v>
      </c>
      <c r="BR73" s="16">
        <f>IF(AND(BS$70&gt;0,BS$70&lt;BR72),1,0)+BS$71</f>
        <v>0</v>
      </c>
      <c r="BS73" s="16">
        <f>BN73+BU72</f>
        <v>0</v>
      </c>
      <c r="BT73" s="16">
        <f>IF(BR72&gt;0,IF(BT72&gt;0,VALUE(MID(T72,BT72+1,FIND("]",T72)-BT72-1)),0),BO73)</f>
        <v>5</v>
      </c>
      <c r="BU73" s="17">
        <f>BP73+IF(S72&gt;0,1,0)</f>
        <v>0</v>
      </c>
      <c r="BV73" s="15">
        <f>X72+X73+BV72+BT73</f>
        <v>5</v>
      </c>
      <c r="BW73" s="16">
        <f>IF(AND(BX$70&gt;0,BX$70&lt;BW72),1,0)+BX$71</f>
        <v>0</v>
      </c>
      <c r="BX73" s="16">
        <f>BS73+BZ72</f>
        <v>0</v>
      </c>
      <c r="BY73" s="16">
        <f>IF(BW72&gt;0,IF(BY72&gt;0,VALUE(MID(Y72,BY72+1,FIND("]",Y72)-BY72-1)),0),BT73)</f>
        <v>5</v>
      </c>
      <c r="BZ73" s="17">
        <f>BU73+IF(X72&gt;0,1,0)</f>
        <v>0</v>
      </c>
      <c r="CA73" s="15">
        <f>AC72+AC73+CA72+BY73</f>
        <v>5</v>
      </c>
      <c r="CB73" s="16">
        <f>IF(AND(CC$70&gt;0,CC$70&lt;CB72),1,0)+CC$71</f>
        <v>0</v>
      </c>
      <c r="CC73" s="16">
        <f>BX73+CE72</f>
        <v>0</v>
      </c>
      <c r="CD73" s="16">
        <f>IF(CB72&gt;0,IF(CD72&gt;0,VALUE(MID(AD72,CD72+1,FIND("]",AD72)-CD72-1)),0),BY73)</f>
        <v>5</v>
      </c>
      <c r="CE73" s="17">
        <f>BZ73+IF(AC72&gt;0,1,0)</f>
        <v>0</v>
      </c>
      <c r="CF73" s="15">
        <f>AH72+AH73+CF72+CD73</f>
        <v>5</v>
      </c>
      <c r="CG73" s="16">
        <f>IF(AND(CH$70&gt;0,CH$70&lt;CG72),1,0)+CH$71</f>
        <v>0</v>
      </c>
      <c r="CH73" s="16">
        <f>CC73+CJ72</f>
        <v>0</v>
      </c>
      <c r="CI73" s="16">
        <f>IF(CG72&gt;0,IF(CI72&gt;0,VALUE(MID(AI72,CI72+1,FIND("]",AI72)-CI72-1)),0),CD73)</f>
        <v>5</v>
      </c>
      <c r="CJ73" s="17">
        <f>CE73+IF(AH72&gt;0,1,0)</f>
        <v>0</v>
      </c>
      <c r="CK73" s="15">
        <f>AM72+AM73+CK72+CI73</f>
        <v>5</v>
      </c>
      <c r="CL73" s="16">
        <f>IF(AND(CM$70&gt;0,CM$70&lt;CL72),1,0)+CM$71</f>
        <v>0</v>
      </c>
      <c r="CM73" s="16">
        <f>CH73+CO72</f>
        <v>0</v>
      </c>
      <c r="CN73" s="16">
        <f>IF(CL72&gt;0,IF(CN72&gt;0,VALUE(MID(AN72,CN72+1,FIND("]",AN72)-CN72-1)),0),CI73)</f>
        <v>5</v>
      </c>
      <c r="CO73" s="17">
        <f>CJ73+IF(AM72&gt;0,1,0)</f>
        <v>0</v>
      </c>
    </row>
    <row r="74" spans="2:93" ht="12.75" customHeight="1" x14ac:dyDescent="0.2">
      <c r="B74" s="128" t="s">
        <v>78</v>
      </c>
      <c r="C74" s="110"/>
      <c r="D74" s="92"/>
      <c r="E74" s="92"/>
      <c r="F74" s="92"/>
      <c r="G74" s="92"/>
      <c r="H74" s="92"/>
      <c r="I74" s="92"/>
      <c r="J74" s="92"/>
      <c r="K74" s="92"/>
      <c r="L74" s="92"/>
      <c r="M74" s="92"/>
      <c r="N74" s="22"/>
      <c r="O74" s="99" t="str">
        <f>IF(AND(N74+BL74&gt;0,R75&gt;0),INDEX(AtomicResultsInfo,BL75+BM75+O75+R75,VLOOKUP($B74,AtomicResultsProjectInfo,2,0)),"")</f>
        <v/>
      </c>
      <c r="P74" s="99"/>
      <c r="Q74" s="99"/>
      <c r="R74" s="99"/>
      <c r="S74" s="22"/>
      <c r="T74" s="99" t="str">
        <f>IF(AND(S74+BQ74&gt;0,W75&gt;0),INDEX(AtomicResultsInfo,BQ75+BR75+T75+W75,VLOOKUP($B74,AtomicResultsProjectInfo,2,0)),"")</f>
        <v/>
      </c>
      <c r="U74" s="99"/>
      <c r="V74" s="99"/>
      <c r="W74" s="99"/>
      <c r="X74" s="22"/>
      <c r="Y74" s="99" t="str">
        <f>IF(AND(X74+BV74&gt;0,AB75&gt;0),INDEX(AtomicResultsInfo,BV75+BW75+Y75+AB75,VLOOKUP($B74,AtomicResultsProjectInfo,2,0)),"")</f>
        <v/>
      </c>
      <c r="Z74" s="99"/>
      <c r="AA74" s="99"/>
      <c r="AB74" s="99"/>
      <c r="AC74" s="22"/>
      <c r="AD74" s="99" t="str">
        <f>IF(AND(AC74+CA74&gt;0,AG75&gt;0),INDEX(AtomicResultsInfo,CA75+CB75+AD75+AG75,VLOOKUP($B74,AtomicResultsProjectInfo,2,0)),"")</f>
        <v/>
      </c>
      <c r="AE74" s="99"/>
      <c r="AF74" s="99"/>
      <c r="AG74" s="99"/>
      <c r="AH74" s="22"/>
      <c r="AI74" s="99" t="str">
        <f>IF(AND(AH74+CF74&gt;0,AL75&gt;0),INDEX(AtomicResultsInfo,CF75+CG75+AI75+AL75,VLOOKUP($B74,AtomicResultsProjectInfo,2,0)),"")</f>
        <v/>
      </c>
      <c r="AJ74" s="99"/>
      <c r="AK74" s="99"/>
      <c r="AL74" s="99"/>
      <c r="AM74" s="22"/>
      <c r="AN74" s="99" t="str">
        <f>IF(AND(AM74+CK74&gt;0,AQ75&gt;0),INDEX(AtomicResultsInfo,CK75+CL75+AN75+AQ75,VLOOKUP($B74,AtomicResultsProjectInfo,2,0)),"")</f>
        <v/>
      </c>
      <c r="AO74" s="99"/>
      <c r="AP74" s="99"/>
      <c r="AQ74" s="99"/>
      <c r="AR74" s="88" t="s">
        <v>12</v>
      </c>
      <c r="AS74" s="109"/>
      <c r="BB74" s="15">
        <f>IF(AX74&lt;0,AW75,0)</f>
        <v>0</v>
      </c>
      <c r="BC74" s="16">
        <f>IF(F75&lt;&gt;"",VLOOKUP(F75,TurnInfo,2,0),-1)</f>
        <v>-1</v>
      </c>
      <c r="BD74" s="16">
        <f>IF($AV74&gt;=1,-1*AY75+IF($AV74&gt;=2,AY$73+IF(AND(BC$72&gt;0,BC$72&lt;BC74),1,0),0),0)</f>
        <v>0</v>
      </c>
      <c r="BE74" s="16">
        <f>IF(ISERR(FIND("[",E74)),-1,FIND("[",E74))</f>
        <v>-1</v>
      </c>
      <c r="BF74" s="17">
        <f>IF(E74&lt;&gt;"",IF(AND(LEFT(E74,2)&lt;&gt;"--",LEFT(E74,1)&lt;&gt;"["),IF(LEFT(E74,2)="-2",2,1),0),0)</f>
        <v>0</v>
      </c>
      <c r="BG74" s="15">
        <f>IF(BC74&lt;0,BB74+D74+D75,0)</f>
        <v>0</v>
      </c>
      <c r="BH74" s="16">
        <f>IF(K75&lt;&gt;"",VLOOKUP(K75,TurnInfo,2,0),-1)</f>
        <v>-1</v>
      </c>
      <c r="BI74" s="16">
        <f>IF($AV74&gt;=1,-1*BD75+IF($AV74&gt;=2,BD$73+IF(AND(BH$72&gt;0,BH$72&lt;BH74),1,0),0),0)</f>
        <v>0</v>
      </c>
      <c r="BJ74" s="16">
        <f>IF(ISERR(FIND("[",J74)),-1,FIND("[",J74))</f>
        <v>-1</v>
      </c>
      <c r="BK74" s="17">
        <f>IF(J74&lt;&gt;"",IF(AND(LEFT(J74,2)&lt;&gt;"--",LEFT(J74,1)&lt;&gt;"["),IF(LEFT(J74,2)="-2",2,1),0),0)</f>
        <v>0</v>
      </c>
      <c r="BL74" s="15">
        <f>IF(BH74&lt;0,BG74+I74+I75,0)</f>
        <v>0</v>
      </c>
      <c r="BM74" s="16">
        <f>IF(P75&lt;&gt;"",VLOOKUP(P75,TurnInfo,2,0),-1)</f>
        <v>-1</v>
      </c>
      <c r="BN74" s="16">
        <f>IF($AV74&gt;=1,-1*BI75+IF($AV74&gt;=2,BI$73+IF(AND(BM$72&gt;0,BM$72&lt;BM74),1,0),0),0)</f>
        <v>0</v>
      </c>
      <c r="BO74" s="16">
        <f>IF(ISERR(FIND("[",O74)),-1,FIND("[",O74))</f>
        <v>-1</v>
      </c>
      <c r="BP74" s="17">
        <f>IF(O74&lt;&gt;"",IF(AND(LEFT(O74,2)&lt;&gt;"--",LEFT(O74,1)&lt;&gt;"["),IF(LEFT(O74,2)="-2",2,1),0),0)</f>
        <v>0</v>
      </c>
      <c r="BQ74" s="15">
        <f>IF(BM74&lt;0,BL74+N74+N75,0)</f>
        <v>0</v>
      </c>
      <c r="BR74" s="16">
        <f>IF(U75&lt;&gt;"",VLOOKUP(U75,TurnInfo,2,0),-1)</f>
        <v>-1</v>
      </c>
      <c r="BS74" s="16">
        <f>IF($AV74&gt;=1,-1*BN75+IF($AV74&gt;=2,BN$73+IF(AND(BR$72&gt;0,BR$72&lt;BR74),1,0),0),0)</f>
        <v>0</v>
      </c>
      <c r="BT74" s="16">
        <f>IF(ISERR(FIND("[",T74)),-1,FIND("[",T74))</f>
        <v>-1</v>
      </c>
      <c r="BU74" s="17">
        <f>IF(T74&lt;&gt;"",IF(AND(LEFT(T74,2)&lt;&gt;"--",LEFT(T74,1)&lt;&gt;"["),IF(LEFT(T74,2)="-2",2,1),0),0)</f>
        <v>0</v>
      </c>
      <c r="BV74" s="15">
        <f>IF(BR74&lt;0,BQ74+S74+S75,0)</f>
        <v>0</v>
      </c>
      <c r="BW74" s="16">
        <f>IF(Z75&lt;&gt;"",VLOOKUP(Z75,TurnInfo,2,0),-1)</f>
        <v>-1</v>
      </c>
      <c r="BX74" s="16">
        <f>IF($AV74&gt;=1,-1*BS75+IF($AV74&gt;=2,BS$73+IF(AND(BW$72&gt;0,BW$72&lt;BW74),1,0),0),0)</f>
        <v>0</v>
      </c>
      <c r="BY74" s="16">
        <f>IF(ISERR(FIND("[",Y74)),-1,FIND("[",Y74))</f>
        <v>-1</v>
      </c>
      <c r="BZ74" s="17">
        <f>IF(Y74&lt;&gt;"",IF(AND(LEFT(Y74,2)&lt;&gt;"--",LEFT(Y74,1)&lt;&gt;"["),IF(LEFT(Y74,2)="-2",2,1),0),0)</f>
        <v>0</v>
      </c>
      <c r="CA74" s="15">
        <f>IF(BW74&lt;0,BV74+X74+X75,0)</f>
        <v>0</v>
      </c>
      <c r="CB74" s="16">
        <f>IF(AE75&lt;&gt;"",VLOOKUP(AE75,TurnInfo,2,0),-1)</f>
        <v>-1</v>
      </c>
      <c r="CC74" s="16">
        <f>IF($AV74&gt;=1,-1*BX75+IF($AV74&gt;=2,BX$73+IF(AND(CB$72&gt;0,CB$72&lt;CB74),1,0),0),0)</f>
        <v>0</v>
      </c>
      <c r="CD74" s="16">
        <f>IF(ISERR(FIND("[",AD74)),-1,FIND("[",AD74))</f>
        <v>-1</v>
      </c>
      <c r="CE74" s="17">
        <f>IF(AD74&lt;&gt;"",IF(AND(LEFT(AD74,2)&lt;&gt;"--",LEFT(AD74,1)&lt;&gt;"["),IF(LEFT(AD74,2)="-2",2,1),0),0)</f>
        <v>0</v>
      </c>
      <c r="CF74" s="15">
        <f>IF(CB74&lt;0,CA74+AC74+AC75,0)</f>
        <v>0</v>
      </c>
      <c r="CG74" s="16">
        <f>IF(AJ75&lt;&gt;"",VLOOKUP(AJ75,TurnInfo,2,0),-1)</f>
        <v>-1</v>
      </c>
      <c r="CH74" s="16">
        <f>IF($AV74&gt;=1,-1*CC75+IF($AV74&gt;=2,CC$73+IF(AND(CG$72&gt;0,CG$72&lt;CG74),1,0),0),0)</f>
        <v>0</v>
      </c>
      <c r="CI74" s="16">
        <f>IF(ISERR(FIND("[",AI74)),-1,FIND("[",AI74))</f>
        <v>-1</v>
      </c>
      <c r="CJ74" s="17">
        <f>IF(AI74&lt;&gt;"",IF(AND(LEFT(AI74,2)&lt;&gt;"--",LEFT(AI74,1)&lt;&gt;"["),IF(LEFT(AI74,2)="-2",2,1),0),0)</f>
        <v>0</v>
      </c>
      <c r="CK74" s="15">
        <f>IF(CG74&lt;0,CF74+AH74+AH75,0)</f>
        <v>0</v>
      </c>
      <c r="CL74" s="16">
        <f>IF(AO75&lt;&gt;"",VLOOKUP(AO75,TurnInfo,2,0),-1)</f>
        <v>-1</v>
      </c>
      <c r="CM74" s="16">
        <f>IF($AV74&gt;=1,-1*CH75+IF($AV74&gt;=2,CH$73+IF(AND(CL$72&gt;0,CL$72&lt;CL74),1,0),0),0)</f>
        <v>0</v>
      </c>
      <c r="CN74" s="16">
        <f>IF(ISERR(FIND("[",AN74)),-1,FIND("[",AN74))</f>
        <v>-1</v>
      </c>
      <c r="CO74" s="17">
        <f>IF(AN74&lt;&gt;"",IF(AND(LEFT(AN74,2)&lt;&gt;"--",LEFT(AN74,1)&lt;&gt;"["),IF(LEFT(AN74,2)="-2",2,1),0),0)</f>
        <v>0</v>
      </c>
    </row>
    <row r="75" spans="2:93" ht="12.75" customHeight="1" x14ac:dyDescent="0.2">
      <c r="B75" s="128"/>
      <c r="C75" s="110"/>
      <c r="D75" s="92"/>
      <c r="E75" s="92"/>
      <c r="F75" s="92"/>
      <c r="G75" s="92"/>
      <c r="H75" s="92"/>
      <c r="I75" s="92"/>
      <c r="J75" s="92"/>
      <c r="K75" s="92"/>
      <c r="L75" s="92"/>
      <c r="M75" s="92"/>
      <c r="N75" s="19"/>
      <c r="O75" s="33">
        <f>IF(N74+BL74&gt;0,BN74,0)</f>
        <v>0</v>
      </c>
      <c r="P75" s="113"/>
      <c r="Q75" s="113"/>
      <c r="R75" s="21"/>
      <c r="S75" s="19"/>
      <c r="T75" s="33">
        <f>IF(S74+BQ74&gt;0,BS74,0)</f>
        <v>0</v>
      </c>
      <c r="U75" s="113"/>
      <c r="V75" s="113"/>
      <c r="W75" s="21"/>
      <c r="X75" s="19"/>
      <c r="Y75" s="33">
        <f>IF(X74+BV74&gt;0,BX74,0)</f>
        <v>0</v>
      </c>
      <c r="Z75" s="113"/>
      <c r="AA75" s="113"/>
      <c r="AB75" s="21"/>
      <c r="AC75" s="19"/>
      <c r="AD75" s="33">
        <f>IF(AC74+CA74&gt;0,CC74,0)</f>
        <v>0</v>
      </c>
      <c r="AE75" s="113"/>
      <c r="AF75" s="113"/>
      <c r="AG75" s="21"/>
      <c r="AH75" s="19"/>
      <c r="AI75" s="33">
        <f>IF(AH74+CF74&gt;0,CH74,0)</f>
        <v>0</v>
      </c>
      <c r="AJ75" s="113"/>
      <c r="AK75" s="113"/>
      <c r="AL75" s="21"/>
      <c r="AM75" s="19"/>
      <c r="AN75" s="33">
        <f>IF(AM74+CK74&gt;0,CM74,0)</f>
        <v>0</v>
      </c>
      <c r="AO75" s="113"/>
      <c r="AP75" s="113"/>
      <c r="AQ75" s="21"/>
      <c r="AR75" s="88"/>
      <c r="AS75" s="109"/>
      <c r="BB75" s="15">
        <f>D74+D75+BB74+AZ75</f>
        <v>0</v>
      </c>
      <c r="BC75" s="16">
        <f>IF(AND(BD$70&gt;0,BD$70&lt;BC74),1,0)+BD$71</f>
        <v>0</v>
      </c>
      <c r="BD75" s="16">
        <f>AY75+BF74</f>
        <v>0</v>
      </c>
      <c r="BE75" s="16">
        <f>IF(BC74&gt;0,IF(BE74&gt;0,VALUE(MID(E74,BE74+1,FIND("]",E74)-BE74-1)),0),AZ75)</f>
        <v>0</v>
      </c>
      <c r="BF75" s="17">
        <f>BA75+IF(D74&gt;0,1,0)</f>
        <v>0</v>
      </c>
      <c r="BG75" s="15">
        <f>I74+I75+BG74+BE75</f>
        <v>0</v>
      </c>
      <c r="BH75" s="16">
        <f>IF(AND(BI$70&gt;0,BI$70&lt;BH74),1,0)+BI$71</f>
        <v>0</v>
      </c>
      <c r="BI75" s="16">
        <f>BD75+BK74</f>
        <v>0</v>
      </c>
      <c r="BJ75" s="16">
        <f>IF(BH74&gt;0,IF(BJ74&gt;0,VALUE(MID(J74,BJ74+1,FIND("]",J74)-BJ74-1)),0),BE75)</f>
        <v>0</v>
      </c>
      <c r="BK75" s="17">
        <f>BF75+IF(I74&gt;0,1,0)</f>
        <v>0</v>
      </c>
      <c r="BL75" s="15">
        <f>N74+N75+BL74+BJ75</f>
        <v>0</v>
      </c>
      <c r="BM75" s="16">
        <f>IF(AND(BN$70&gt;0,BN$70&lt;BM74),1,0)+BN$71</f>
        <v>0</v>
      </c>
      <c r="BN75" s="16">
        <f>BI75+BP74</f>
        <v>0</v>
      </c>
      <c r="BO75" s="16">
        <f>IF(BM74&gt;0,IF(BO74&gt;0,VALUE(MID(O74,BO74+1,FIND("]",O74)-BO74-1)),0),BJ75)</f>
        <v>0</v>
      </c>
      <c r="BP75" s="17">
        <f>BK75+IF(N74&gt;0,1,0)</f>
        <v>0</v>
      </c>
      <c r="BQ75" s="15">
        <f>S74+S75+BQ74+BO75</f>
        <v>0</v>
      </c>
      <c r="BR75" s="16">
        <f>IF(AND(BS$70&gt;0,BS$70&lt;BR74),1,0)+BS$71</f>
        <v>0</v>
      </c>
      <c r="BS75" s="16">
        <f>BN75+BU74</f>
        <v>0</v>
      </c>
      <c r="BT75" s="16">
        <f>IF(BR74&gt;0,IF(BT74&gt;0,VALUE(MID(T74,BT74+1,FIND("]",T74)-BT74-1)),0),BO75)</f>
        <v>0</v>
      </c>
      <c r="BU75" s="17">
        <f>BP75+IF(S74&gt;0,1,0)</f>
        <v>0</v>
      </c>
      <c r="BV75" s="15">
        <f>X74+X75+BV74+BT75</f>
        <v>0</v>
      </c>
      <c r="BW75" s="16">
        <f>IF(AND(BX$70&gt;0,BX$70&lt;BW74),1,0)+BX$71</f>
        <v>0</v>
      </c>
      <c r="BX75" s="16">
        <f>BS75+BZ74</f>
        <v>0</v>
      </c>
      <c r="BY75" s="16">
        <f>IF(BW74&gt;0,IF(BY74&gt;0,VALUE(MID(Y74,BY74+1,FIND("]",Y74)-BY74-1)),0),BT75)</f>
        <v>0</v>
      </c>
      <c r="BZ75" s="17">
        <f>BU75+IF(X74&gt;0,1,0)</f>
        <v>0</v>
      </c>
      <c r="CA75" s="15">
        <f>AC74+AC75+CA74+BY75</f>
        <v>0</v>
      </c>
      <c r="CB75" s="16">
        <f>IF(AND(CC$70&gt;0,CC$70&lt;CB74),1,0)+CC$71</f>
        <v>0</v>
      </c>
      <c r="CC75" s="16">
        <f>BX75+CE74</f>
        <v>0</v>
      </c>
      <c r="CD75" s="16">
        <f>IF(CB74&gt;0,IF(CD74&gt;0,VALUE(MID(AD74,CD74+1,FIND("]",AD74)-CD74-1)),0),BY75)</f>
        <v>0</v>
      </c>
      <c r="CE75" s="17">
        <f>BZ75+IF(AC74&gt;0,1,0)</f>
        <v>0</v>
      </c>
      <c r="CF75" s="15">
        <f>AH74+AH75+CF74+CD75</f>
        <v>0</v>
      </c>
      <c r="CG75" s="16">
        <f>IF(AND(CH$70&gt;0,CH$70&lt;CG74),1,0)+CH$71</f>
        <v>0</v>
      </c>
      <c r="CH75" s="16">
        <f>CC75+CJ74</f>
        <v>0</v>
      </c>
      <c r="CI75" s="16">
        <f>IF(CG74&gt;0,IF(CI74&gt;0,VALUE(MID(AI74,CI74+1,FIND("]",AI74)-CI74-1)),0),CD75)</f>
        <v>0</v>
      </c>
      <c r="CJ75" s="17">
        <f>CE75+IF(AH74&gt;0,1,0)</f>
        <v>0</v>
      </c>
      <c r="CK75" s="15">
        <f>AM74+AM75+CK74+CI75</f>
        <v>0</v>
      </c>
      <c r="CL75" s="16">
        <f>IF(AND(CM$70&gt;0,CM$70&lt;CL74),1,0)+CM$71</f>
        <v>0</v>
      </c>
      <c r="CM75" s="16">
        <f>CH75+CO74</f>
        <v>0</v>
      </c>
      <c r="CN75" s="16">
        <f>IF(CL74&gt;0,IF(CN74&gt;0,VALUE(MID(AN74,CN74+1,FIND("]",AN74)-CN74-1)),0),CI75)</f>
        <v>0</v>
      </c>
      <c r="CO75" s="17">
        <f>CJ75+IF(AM74&gt;0,1,0)</f>
        <v>0</v>
      </c>
    </row>
    <row r="76" spans="2:93" ht="12.75" customHeight="1" x14ac:dyDescent="0.2">
      <c r="B76" s="128" t="s">
        <v>79</v>
      </c>
      <c r="C76" s="110"/>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22"/>
      <c r="AD76" s="99" t="str">
        <f>IF(AND(AC76+CA76&gt;0,AG77&gt;0),INDEX(AtomicResultsInfo,CA77+CB77+AD77+AG77,VLOOKUP($B76,AtomicResultsProjectInfo,2,0)),"")</f>
        <v/>
      </c>
      <c r="AE76" s="99"/>
      <c r="AF76" s="99"/>
      <c r="AG76" s="99"/>
      <c r="AH76" s="22"/>
      <c r="AI76" s="99" t="str">
        <f>IF(AND(AH76+CF76&gt;0,AL77&gt;0),INDEX(AtomicResultsInfo,CF77+CG77+AI77+AL77,VLOOKUP($B76,AtomicResultsProjectInfo,2,0)),"")</f>
        <v/>
      </c>
      <c r="AJ76" s="99"/>
      <c r="AK76" s="99"/>
      <c r="AL76" s="99"/>
      <c r="AM76" s="22"/>
      <c r="AN76" s="99" t="str">
        <f>IF(AND(AM76+CK76&gt;0,AQ77&gt;0),INDEX(AtomicResultsInfo,CK77+CL77+AN77+AQ77,VLOOKUP($B76,AtomicResultsProjectInfo,2,0)),"")</f>
        <v/>
      </c>
      <c r="AO76" s="99"/>
      <c r="AP76" s="99"/>
      <c r="AQ76" s="99"/>
      <c r="AR76" s="88">
        <v>8</v>
      </c>
      <c r="AS76" s="109" t="s">
        <v>80</v>
      </c>
      <c r="BB76" s="15">
        <f>IF(AX76&lt;0,AW77,0)</f>
        <v>0</v>
      </c>
      <c r="BC76" s="16">
        <f>IF(F77&lt;&gt;"",VLOOKUP(F77,TurnInfo,2,0),-1)</f>
        <v>-1</v>
      </c>
      <c r="BD76" s="16">
        <f>IF($AV76&gt;=1,-1*AY77+IF($AV76&gt;=2,AY$73+IF(AND(BC$72&gt;0,BC$72&lt;BC76),1,0),0),0)</f>
        <v>0</v>
      </c>
      <c r="BE76" s="16">
        <f>IF(ISERR(FIND("[",E76)),-1,FIND("[",E76))</f>
        <v>-1</v>
      </c>
      <c r="BF76" s="17">
        <f>IF(E76&lt;&gt;"",IF(AND(LEFT(E76,2)&lt;&gt;"--",LEFT(E76,1)&lt;&gt;"["),IF(LEFT(E76,2)="-2",2,1),0),0)</f>
        <v>0</v>
      </c>
      <c r="BG76" s="15">
        <f>IF(BC76&lt;0,BB76+D76+D77,0)</f>
        <v>0</v>
      </c>
      <c r="BH76" s="16">
        <f>IF(K77&lt;&gt;"",VLOOKUP(K77,TurnInfo,2,0),-1)</f>
        <v>-1</v>
      </c>
      <c r="BI76" s="16">
        <f>IF($AV76&gt;=1,-1*BD77+IF($AV76&gt;=2,BD$73+IF(AND(BH$72&gt;0,BH$72&lt;BH76),1,0),0),0)</f>
        <v>0</v>
      </c>
      <c r="BJ76" s="16">
        <f>IF(ISERR(FIND("[",J76)),-1,FIND("[",J76))</f>
        <v>-1</v>
      </c>
      <c r="BK76" s="17">
        <f>IF(J76&lt;&gt;"",IF(AND(LEFT(J76,2)&lt;&gt;"--",LEFT(J76,1)&lt;&gt;"["),IF(LEFT(J76,2)="-2",2,1),0),0)</f>
        <v>0</v>
      </c>
      <c r="BL76" s="15">
        <f>IF(BH76&lt;0,BG76+I76+I77,0)</f>
        <v>0</v>
      </c>
      <c r="BM76" s="16">
        <f>IF(P77&lt;&gt;"",VLOOKUP(P77,TurnInfo,2,0),-1)</f>
        <v>-1</v>
      </c>
      <c r="BN76" s="16">
        <f>IF($AV76&gt;=1,-1*BI77+IF($AV76&gt;=2,BI$73+IF(AND(BM$72&gt;0,BM$72&lt;BM76),1,0),0),0)</f>
        <v>0</v>
      </c>
      <c r="BO76" s="16">
        <f>IF(ISERR(FIND("[",O76)),-1,FIND("[",O76))</f>
        <v>-1</v>
      </c>
      <c r="BP76" s="17">
        <f>IF(O76&lt;&gt;"",IF(AND(LEFT(O76,2)&lt;&gt;"--",LEFT(O76,1)&lt;&gt;"["),IF(LEFT(O76,2)="-2",2,1),0),0)</f>
        <v>0</v>
      </c>
      <c r="BQ76" s="15">
        <f>IF(BM76&lt;0,BL76+N76+N77,0)</f>
        <v>0</v>
      </c>
      <c r="BR76" s="16">
        <f>IF(U77&lt;&gt;"",VLOOKUP(U77,TurnInfo,2,0),-1)</f>
        <v>-1</v>
      </c>
      <c r="BS76" s="16">
        <f>IF($AV76&gt;=1,-1*BN77+IF($AV76&gt;=2,BN$73+IF(AND(BR$72&gt;0,BR$72&lt;BR76),1,0),0),0)</f>
        <v>0</v>
      </c>
      <c r="BT76" s="16">
        <f>IF(ISERR(FIND("[",T76)),-1,FIND("[",T76))</f>
        <v>-1</v>
      </c>
      <c r="BU76" s="17">
        <f>IF(T76&lt;&gt;"",IF(AND(LEFT(T76,2)&lt;&gt;"--",LEFT(T76,1)&lt;&gt;"["),IF(LEFT(T76,2)="-2",2,1),0),0)</f>
        <v>0</v>
      </c>
      <c r="BV76" s="15">
        <f>IF(BR76&lt;0,BQ76+S76+S77,0)</f>
        <v>0</v>
      </c>
      <c r="BW76" s="16">
        <f>IF(Z77&lt;&gt;"",VLOOKUP(Z77,TurnInfo,2,0),-1)</f>
        <v>-1</v>
      </c>
      <c r="BX76" s="16">
        <f>IF($AV76&gt;=1,-1*BS77+IF($AV76&gt;=2,BS$73+IF(AND(BW$72&gt;0,BW$72&lt;BW76),1,0),0),0)</f>
        <v>0</v>
      </c>
      <c r="BY76" s="16">
        <f>IF(ISERR(FIND("[",Y76)),-1,FIND("[",Y76))</f>
        <v>-1</v>
      </c>
      <c r="BZ76" s="17">
        <f>IF(Y76&lt;&gt;"",IF(AND(LEFT(Y76,2)&lt;&gt;"--",LEFT(Y76,1)&lt;&gt;"["),IF(LEFT(Y76,2)="-2",2,1),0),0)</f>
        <v>0</v>
      </c>
      <c r="CA76" s="15">
        <f>IF(BW76&lt;0,BV76+X76+X77,0)</f>
        <v>0</v>
      </c>
      <c r="CB76" s="16">
        <f>IF(AE77&lt;&gt;"",VLOOKUP(AE77,TurnInfo,2,0),-1)</f>
        <v>-1</v>
      </c>
      <c r="CC76" s="16">
        <f>IF($AV76&gt;=1,-1*BX77+IF($AV76&gt;=2,BX$73+IF(AND(CB$72&gt;0,CB$72&lt;CB76),1,0),0),0)</f>
        <v>0</v>
      </c>
      <c r="CD76" s="16">
        <f>IF(ISERR(FIND("[",AD76)),-1,FIND("[",AD76))</f>
        <v>-1</v>
      </c>
      <c r="CE76" s="17">
        <f>IF(AD76&lt;&gt;"",IF(AND(LEFT(AD76,2)&lt;&gt;"--",LEFT(AD76,1)&lt;&gt;"["),IF(LEFT(AD76,2)="-2",2,1),0),0)</f>
        <v>0</v>
      </c>
      <c r="CF76" s="15">
        <f>IF(CB76&lt;0,CA76+AC76+AC77,0)</f>
        <v>0</v>
      </c>
      <c r="CG76" s="16">
        <f>IF(AJ77&lt;&gt;"",VLOOKUP(AJ77,TurnInfo,2,0),-1)</f>
        <v>-1</v>
      </c>
      <c r="CH76" s="16">
        <f>IF($AV76&gt;=1,-1*CC77+IF($AV76&gt;=2,CC$73+IF(AND(CG$72&gt;0,CG$72&lt;CG76),1,0),0),0)</f>
        <v>0</v>
      </c>
      <c r="CI76" s="16">
        <f>IF(ISERR(FIND("[",AI76)),-1,FIND("[",AI76))</f>
        <v>-1</v>
      </c>
      <c r="CJ76" s="17">
        <f>IF(AI76&lt;&gt;"",IF(AND(LEFT(AI76,2)&lt;&gt;"--",LEFT(AI76,1)&lt;&gt;"["),IF(LEFT(AI76,2)="-2",2,1),0),0)</f>
        <v>0</v>
      </c>
      <c r="CK76" s="15">
        <f>IF(CG76&lt;0,CF76+AH76+AH77,0)</f>
        <v>0</v>
      </c>
      <c r="CL76" s="16">
        <f>IF(AO77&lt;&gt;"",VLOOKUP(AO77,TurnInfo,2,0),-1)</f>
        <v>-1</v>
      </c>
      <c r="CM76" s="16">
        <f>IF($AV76&gt;=1,-1*CH77+IF($AV76&gt;=2,CH$73+IF(AND(CL$72&gt;0,CL$72&lt;CL76),1,0),0),0)</f>
        <v>0</v>
      </c>
      <c r="CN76" s="16">
        <f>IF(ISERR(FIND("[",AN76)),-1,FIND("[",AN76))</f>
        <v>-1</v>
      </c>
      <c r="CO76" s="17">
        <f>IF(AN76&lt;&gt;"",IF(AND(LEFT(AN76,2)&lt;&gt;"--",LEFT(AN76,1)&lt;&gt;"["),IF(LEFT(AN76,2)="-2",2,1),0),0)</f>
        <v>0</v>
      </c>
    </row>
    <row r="77" spans="2:93" ht="12.75" customHeight="1" x14ac:dyDescent="0.2">
      <c r="B77" s="128"/>
      <c r="C77" s="110"/>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19"/>
      <c r="AD77" s="33">
        <f>IF(AC76+CA76&gt;0,CC76,0)</f>
        <v>0</v>
      </c>
      <c r="AE77" s="113"/>
      <c r="AF77" s="113"/>
      <c r="AG77" s="21"/>
      <c r="AH77" s="19"/>
      <c r="AI77" s="33">
        <f>IF(AH76+CF76&gt;0,CH76,0)</f>
        <v>0</v>
      </c>
      <c r="AJ77" s="113"/>
      <c r="AK77" s="113"/>
      <c r="AL77" s="21"/>
      <c r="AM77" s="19"/>
      <c r="AN77" s="33">
        <f>IF(AM76+CK76&gt;0,CM76,0)</f>
        <v>0</v>
      </c>
      <c r="AO77" s="113"/>
      <c r="AP77" s="113"/>
      <c r="AQ77" s="21"/>
      <c r="AR77" s="88"/>
      <c r="AS77" s="109"/>
      <c r="BB77" s="15">
        <f>D76+D77+BB76+AZ77</f>
        <v>0</v>
      </c>
      <c r="BC77" s="16">
        <f>IF(AND(BD$70&gt;0,BD$70&lt;BC76),1,0)+BD$71</f>
        <v>0</v>
      </c>
      <c r="BD77" s="16">
        <f>AY77+BF76</f>
        <v>0</v>
      </c>
      <c r="BE77" s="16">
        <f>IF(BC76&gt;0,IF(BE76&gt;0,VALUE(MID(E76,BE76+1,FIND("]",E76)-BE76-1)),0),AZ77)</f>
        <v>0</v>
      </c>
      <c r="BF77" s="17">
        <f>BA77+IF(D76&gt;0,1,0)</f>
        <v>0</v>
      </c>
      <c r="BG77" s="15">
        <f>I76+I77+BG76+BE77</f>
        <v>0</v>
      </c>
      <c r="BH77" s="16">
        <f>IF(AND(BI$70&gt;0,BI$70&lt;BH76),1,0)+BI$71</f>
        <v>0</v>
      </c>
      <c r="BI77" s="16">
        <f>BD77+BK76</f>
        <v>0</v>
      </c>
      <c r="BJ77" s="16">
        <f>IF(BH76&gt;0,IF(BJ76&gt;0,VALUE(MID(J76,BJ76+1,FIND("]",J76)-BJ76-1)),0),BE77)</f>
        <v>0</v>
      </c>
      <c r="BK77" s="17">
        <f>BF77+IF(I76&gt;0,1,0)</f>
        <v>0</v>
      </c>
      <c r="BL77" s="15">
        <f>N76+N77+BL76+BJ77</f>
        <v>0</v>
      </c>
      <c r="BM77" s="16">
        <f>IF(AND(BN$70&gt;0,BN$70&lt;BM76),1,0)+BN$71</f>
        <v>0</v>
      </c>
      <c r="BN77" s="16">
        <f>BI77+BP76</f>
        <v>0</v>
      </c>
      <c r="BO77" s="16">
        <f>IF(BM76&gt;0,IF(BO76&gt;0,VALUE(MID(O76,BO76+1,FIND("]",O76)-BO76-1)),0),BJ77)</f>
        <v>0</v>
      </c>
      <c r="BP77" s="17">
        <f>BK77+IF(N76&gt;0,1,0)</f>
        <v>0</v>
      </c>
      <c r="BQ77" s="15">
        <f>S76+S77+BQ76+BO77</f>
        <v>0</v>
      </c>
      <c r="BR77" s="16">
        <f>IF(AND(BS$70&gt;0,BS$70&lt;BR76),1,0)+BS$71</f>
        <v>0</v>
      </c>
      <c r="BS77" s="16">
        <f>BN77+BU76</f>
        <v>0</v>
      </c>
      <c r="BT77" s="16">
        <f>IF(BR76&gt;0,IF(BT76&gt;0,VALUE(MID(T76,BT76+1,FIND("]",T76)-BT76-1)),0),BO77)</f>
        <v>0</v>
      </c>
      <c r="BU77" s="17">
        <f>BP77+IF(S76&gt;0,1,0)</f>
        <v>0</v>
      </c>
      <c r="BV77" s="15">
        <f>X76+X77+BV76+BT77</f>
        <v>0</v>
      </c>
      <c r="BW77" s="16">
        <f>IF(AND(BX$70&gt;0,BX$70&lt;BW76),1,0)+BX$71</f>
        <v>0</v>
      </c>
      <c r="BX77" s="16">
        <f>BS77+BZ76</f>
        <v>0</v>
      </c>
      <c r="BY77" s="16">
        <f>IF(BW76&gt;0,IF(BY76&gt;0,VALUE(MID(Y76,BY76+1,FIND("]",Y76)-BY76-1)),0),BT77)</f>
        <v>0</v>
      </c>
      <c r="BZ77" s="17">
        <f>BU77+IF(X76&gt;0,1,0)</f>
        <v>0</v>
      </c>
      <c r="CA77" s="15">
        <f>AC76+AC77+CA76+BY77</f>
        <v>0</v>
      </c>
      <c r="CB77" s="16">
        <f>IF(AND(CC$70&gt;0,CC$70&lt;CB76),1,0)+CC$71</f>
        <v>0</v>
      </c>
      <c r="CC77" s="16">
        <f>BX77+CE76</f>
        <v>0</v>
      </c>
      <c r="CD77" s="16">
        <f>IF(CB76&gt;0,IF(CD76&gt;0,VALUE(MID(AD76,CD76+1,FIND("]",AD76)-CD76-1)),0),BY77)</f>
        <v>0</v>
      </c>
      <c r="CE77" s="17">
        <f>BZ77+IF(AC76&gt;0,1,0)</f>
        <v>0</v>
      </c>
      <c r="CF77" s="15">
        <f>AH76+AH77+CF76+CD77</f>
        <v>0</v>
      </c>
      <c r="CG77" s="16">
        <f>IF(AND(CH$70&gt;0,CH$70&lt;CG76),1,0)+CH$71</f>
        <v>0</v>
      </c>
      <c r="CH77" s="16">
        <f>CC77+CJ76</f>
        <v>0</v>
      </c>
      <c r="CI77" s="16">
        <f>IF(CG76&gt;0,IF(CI76&gt;0,VALUE(MID(AI76,CI76+1,FIND("]",AI76)-CI76-1)),0),CD77)</f>
        <v>0</v>
      </c>
      <c r="CJ77" s="17">
        <f>CE77+IF(AH76&gt;0,1,0)</f>
        <v>0</v>
      </c>
      <c r="CK77" s="15">
        <f>AM76+AM77+CK76+CI77</f>
        <v>0</v>
      </c>
      <c r="CL77" s="16">
        <f>IF(AND(CM$70&gt;0,CM$70&lt;CL76),1,0)+CM$71</f>
        <v>0</v>
      </c>
      <c r="CM77" s="16">
        <f>CH77+CO76</f>
        <v>0</v>
      </c>
      <c r="CN77" s="16">
        <f>IF(CL76&gt;0,IF(CN76&gt;0,VALUE(MID(AN76,CN76+1,FIND("]",AN76)-CN76-1)),0),CI77)</f>
        <v>0</v>
      </c>
      <c r="CO77" s="17">
        <f>CJ77+IF(AM76&gt;0,1,0)</f>
        <v>0</v>
      </c>
    </row>
    <row r="78" spans="2:93" ht="12.75" customHeight="1" x14ac:dyDescent="0.2">
      <c r="B78" s="128" t="s">
        <v>81</v>
      </c>
      <c r="C78" s="110"/>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22"/>
      <c r="AD78" s="99" t="str">
        <f>IF(AND(AC78+CA78&gt;0,AG79&gt;0),INDEX(AtomicResultsInfo,CA79+CB79+AD79+AG79,VLOOKUP($B78,AtomicResultsProjectInfo,2,0)),"")</f>
        <v/>
      </c>
      <c r="AE78" s="99"/>
      <c r="AF78" s="99"/>
      <c r="AG78" s="99"/>
      <c r="AH78" s="22"/>
      <c r="AI78" s="99" t="str">
        <f>IF(AND(AH78+CF78&gt;0,AL79&gt;0),INDEX(AtomicResultsInfo,CF79+CG79+AI79+AL79,VLOOKUP($B78,AtomicResultsProjectInfo,2,0)),"")</f>
        <v/>
      </c>
      <c r="AJ78" s="99"/>
      <c r="AK78" s="99"/>
      <c r="AL78" s="99"/>
      <c r="AM78" s="22"/>
      <c r="AN78" s="99" t="str">
        <f>IF(AND(AM78+CK78&gt;0,AQ79&gt;0),INDEX(AtomicResultsInfo,CK79+CL79+AN79+AQ79,VLOOKUP($B78,AtomicResultsProjectInfo,2,0)),"")</f>
        <v/>
      </c>
      <c r="AO78" s="99"/>
      <c r="AP78" s="99"/>
      <c r="AQ78" s="99"/>
      <c r="AR78" s="88">
        <v>8</v>
      </c>
      <c r="AS78" s="109" t="s">
        <v>80</v>
      </c>
      <c r="BB78" s="15">
        <f>IF(AX78&lt;0,AW79,0)</f>
        <v>0</v>
      </c>
      <c r="BC78" s="16">
        <f>IF(F79&lt;&gt;"",VLOOKUP(F79,TurnInfo,2,0),-1)</f>
        <v>-1</v>
      </c>
      <c r="BD78" s="16">
        <f>IF($AV78&gt;=1,-1*AY79+IF($AV78&gt;=2,AY$73+IF(AND(BC$72&gt;0,BC$72&lt;BC78),1,0),0),0)</f>
        <v>0</v>
      </c>
      <c r="BE78" s="16">
        <f>IF(ISERR(FIND("[",E78)),-1,FIND("[",E78))</f>
        <v>-1</v>
      </c>
      <c r="BF78" s="17">
        <f>IF(E78&lt;&gt;"",IF(AND(LEFT(E78,2)&lt;&gt;"--",LEFT(E78,1)&lt;&gt;"["),IF(LEFT(E78,2)="-2",2,1),0),0)</f>
        <v>0</v>
      </c>
      <c r="BG78" s="15">
        <f>IF(BC78&lt;0,BB78+D78+D79,0)</f>
        <v>0</v>
      </c>
      <c r="BH78" s="16">
        <f>IF(K79&lt;&gt;"",VLOOKUP(K79,TurnInfo,2,0),-1)</f>
        <v>-1</v>
      </c>
      <c r="BI78" s="16">
        <f>IF($AV78&gt;=1,-1*BD79+IF($AV78&gt;=2,BD$73+IF(AND(BH$72&gt;0,BH$72&lt;BH78),1,0),0),0)</f>
        <v>0</v>
      </c>
      <c r="BJ78" s="16">
        <f>IF(ISERR(FIND("[",J78)),-1,FIND("[",J78))</f>
        <v>-1</v>
      </c>
      <c r="BK78" s="17">
        <f>IF(J78&lt;&gt;"",IF(AND(LEFT(J78,2)&lt;&gt;"--",LEFT(J78,1)&lt;&gt;"["),IF(LEFT(J78,2)="-2",2,1),0),0)</f>
        <v>0</v>
      </c>
      <c r="BL78" s="15">
        <f>IF(BH78&lt;0,BG78+I78+I79,0)</f>
        <v>0</v>
      </c>
      <c r="BM78" s="16">
        <f>IF(P79&lt;&gt;"",VLOOKUP(P79,TurnInfo,2,0),-1)</f>
        <v>-1</v>
      </c>
      <c r="BN78" s="16">
        <f>IF($AV78&gt;=1,-1*BI79+IF($AV78&gt;=2,BI$73+IF(AND(BM$72&gt;0,BM$72&lt;BM78),1,0),0),0)</f>
        <v>0</v>
      </c>
      <c r="BO78" s="16">
        <f>IF(ISERR(FIND("[",O78)),-1,FIND("[",O78))</f>
        <v>-1</v>
      </c>
      <c r="BP78" s="17">
        <f>IF(O78&lt;&gt;"",IF(AND(LEFT(O78,2)&lt;&gt;"--",LEFT(O78,1)&lt;&gt;"["),IF(LEFT(O78,2)="-2",2,1),0),0)</f>
        <v>0</v>
      </c>
      <c r="BQ78" s="15">
        <f>IF(BM78&lt;0,BL78+N78+N79,0)</f>
        <v>0</v>
      </c>
      <c r="BR78" s="16">
        <f>IF(U79&lt;&gt;"",VLOOKUP(U79,TurnInfo,2,0),-1)</f>
        <v>-1</v>
      </c>
      <c r="BS78" s="16">
        <f>IF($AV78&gt;=1,-1*BN79+IF($AV78&gt;=2,BN$73+IF(AND(BR$72&gt;0,BR$72&lt;BR78),1,0),0),0)</f>
        <v>0</v>
      </c>
      <c r="BT78" s="16">
        <f>IF(ISERR(FIND("[",T78)),-1,FIND("[",T78))</f>
        <v>-1</v>
      </c>
      <c r="BU78" s="17">
        <f>IF(T78&lt;&gt;"",IF(AND(LEFT(T78,2)&lt;&gt;"--",LEFT(T78,1)&lt;&gt;"["),IF(LEFT(T78,2)="-2",2,1),0),0)</f>
        <v>0</v>
      </c>
      <c r="BV78" s="15">
        <f>IF(BR78&lt;0,BQ78+S78+S79,0)</f>
        <v>0</v>
      </c>
      <c r="BW78" s="16">
        <f>IF(Z79&lt;&gt;"",VLOOKUP(Z79,TurnInfo,2,0),-1)</f>
        <v>-1</v>
      </c>
      <c r="BX78" s="16">
        <f>IF($AV78&gt;=1,-1*BS79+IF($AV78&gt;=2,BS$73+IF(AND(BW$72&gt;0,BW$72&lt;BW78),1,0),0),0)</f>
        <v>0</v>
      </c>
      <c r="BY78" s="16">
        <f>IF(ISERR(FIND("[",Y78)),-1,FIND("[",Y78))</f>
        <v>-1</v>
      </c>
      <c r="BZ78" s="17">
        <f>IF(Y78&lt;&gt;"",IF(AND(LEFT(Y78,2)&lt;&gt;"--",LEFT(Y78,1)&lt;&gt;"["),IF(LEFT(Y78,2)="-2",2,1),0),0)</f>
        <v>0</v>
      </c>
      <c r="CA78" s="15">
        <f>IF(BW78&lt;0,BV78+X78+X79,0)</f>
        <v>0</v>
      </c>
      <c r="CB78" s="16">
        <f>IF(AE79&lt;&gt;"",VLOOKUP(AE79,TurnInfo,2,0),-1)</f>
        <v>-1</v>
      </c>
      <c r="CC78" s="16">
        <f>IF($AV78&gt;=1,-1*BX79+IF($AV78&gt;=2,BX$73+IF(AND(CB$72&gt;0,CB$72&lt;CB78),1,0),0),0)</f>
        <v>0</v>
      </c>
      <c r="CD78" s="16">
        <f>IF(ISERR(FIND("[",AD78)),-1,FIND("[",AD78))</f>
        <v>-1</v>
      </c>
      <c r="CE78" s="17">
        <f>IF(AD78&lt;&gt;"",IF(AND(LEFT(AD78,2)&lt;&gt;"--",LEFT(AD78,1)&lt;&gt;"["),IF(LEFT(AD78,2)="-2",2,1),0),0)</f>
        <v>0</v>
      </c>
      <c r="CF78" s="15">
        <f>IF(CB78&lt;0,CA78+AC78+AC79,0)</f>
        <v>0</v>
      </c>
      <c r="CG78" s="16">
        <f>IF(AJ79&lt;&gt;"",VLOOKUP(AJ79,TurnInfo,2,0),-1)</f>
        <v>-1</v>
      </c>
      <c r="CH78" s="16">
        <f>IF($AV78&gt;=1,-1*CC79+IF($AV78&gt;=2,CC$73+IF(AND(CG$72&gt;0,CG$72&lt;CG78),1,0),0),0)</f>
        <v>0</v>
      </c>
      <c r="CI78" s="16">
        <f>IF(ISERR(FIND("[",AI78)),-1,FIND("[",AI78))</f>
        <v>-1</v>
      </c>
      <c r="CJ78" s="17">
        <f>IF(AI78&lt;&gt;"",IF(AND(LEFT(AI78,2)&lt;&gt;"--",LEFT(AI78,1)&lt;&gt;"["),IF(LEFT(AI78,2)="-2",2,1),0),0)</f>
        <v>0</v>
      </c>
      <c r="CK78" s="15">
        <f>IF(CG78&lt;0,CF78+AH78+AH79,0)</f>
        <v>0</v>
      </c>
      <c r="CL78" s="16">
        <f>IF(AO79&lt;&gt;"",VLOOKUP(AO79,TurnInfo,2,0),-1)</f>
        <v>-1</v>
      </c>
      <c r="CM78" s="16">
        <f>IF($AV78&gt;=1,-1*CH79+IF($AV78&gt;=2,CH$73+IF(AND(CL$72&gt;0,CL$72&lt;CL78),1,0),0),0)</f>
        <v>0</v>
      </c>
      <c r="CN78" s="16">
        <f>IF(ISERR(FIND("[",AN78)),-1,FIND("[",AN78))</f>
        <v>-1</v>
      </c>
      <c r="CO78" s="17">
        <f>IF(AN78&lt;&gt;"",IF(AND(LEFT(AN78,2)&lt;&gt;"--",LEFT(AN78,1)&lt;&gt;"["),IF(LEFT(AN78,2)="-2",2,1),0),0)</f>
        <v>0</v>
      </c>
    </row>
    <row r="79" spans="2:93" ht="12.75" customHeight="1" x14ac:dyDescent="0.2">
      <c r="B79" s="128"/>
      <c r="C79" s="110"/>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19"/>
      <c r="AD79" s="20"/>
      <c r="AE79" s="113"/>
      <c r="AF79" s="113"/>
      <c r="AG79" s="21"/>
      <c r="AH79" s="19"/>
      <c r="AI79" s="20"/>
      <c r="AJ79" s="113"/>
      <c r="AK79" s="113"/>
      <c r="AL79" s="21"/>
      <c r="AM79" s="19"/>
      <c r="AN79" s="20"/>
      <c r="AO79" s="113"/>
      <c r="AP79" s="113"/>
      <c r="AQ79" s="21"/>
      <c r="AR79" s="88"/>
      <c r="AS79" s="109"/>
      <c r="BB79" s="15">
        <f>D78+D79+BB78+AZ79</f>
        <v>0</v>
      </c>
      <c r="BC79" s="16">
        <f>IF(AND(BD$70&gt;0,BD$70&lt;BC78),1,0)+BD$71</f>
        <v>0</v>
      </c>
      <c r="BD79" s="16">
        <f>AY79+BF78</f>
        <v>0</v>
      </c>
      <c r="BE79" s="16">
        <f>IF(BC78&gt;0,IF(BE78&gt;0,VALUE(MID(E78,BE78+1,FIND("]",E78)-BE78-1)),0),AZ79)</f>
        <v>0</v>
      </c>
      <c r="BF79" s="17">
        <f>BA79+IF(D78&gt;0,1,0)</f>
        <v>0</v>
      </c>
      <c r="BG79" s="15">
        <f>I78+I79+BG78+BE79</f>
        <v>0</v>
      </c>
      <c r="BH79" s="16">
        <f>IF(AND(BI$70&gt;0,BI$70&lt;BH78),1,0)+BI$71</f>
        <v>0</v>
      </c>
      <c r="BI79" s="16">
        <f>BD79+BK78</f>
        <v>0</v>
      </c>
      <c r="BJ79" s="16">
        <f>IF(BH78&gt;0,IF(BJ78&gt;0,VALUE(MID(J78,BJ78+1,FIND("]",J78)-BJ78-1)),0),BE79)</f>
        <v>0</v>
      </c>
      <c r="BK79" s="17">
        <f>BF79+IF(I78&gt;0,1,0)</f>
        <v>0</v>
      </c>
      <c r="BL79" s="15">
        <f>N78+N79+BL78+BJ79</f>
        <v>0</v>
      </c>
      <c r="BM79" s="16">
        <f>IF(AND(BN$70&gt;0,BN$70&lt;BM78),1,0)+BN$71</f>
        <v>0</v>
      </c>
      <c r="BN79" s="16">
        <f>BI79+BP78</f>
        <v>0</v>
      </c>
      <c r="BO79" s="16">
        <f>IF(BM78&gt;0,IF(BO78&gt;0,VALUE(MID(O78,BO78+1,FIND("]",O78)-BO78-1)),0),BJ79)</f>
        <v>0</v>
      </c>
      <c r="BP79" s="17">
        <f>BK79+IF(N78&gt;0,1,0)</f>
        <v>0</v>
      </c>
      <c r="BQ79" s="15">
        <f>S78+S79+BQ78+BO79</f>
        <v>0</v>
      </c>
      <c r="BR79" s="16">
        <f>IF(AND(BS$70&gt;0,BS$70&lt;BR78),1,0)+BS$71</f>
        <v>0</v>
      </c>
      <c r="BS79" s="16">
        <f>BN79+BU78</f>
        <v>0</v>
      </c>
      <c r="BT79" s="16">
        <f>IF(BR78&gt;0,IF(BT78&gt;0,VALUE(MID(T78,BT78+1,FIND("]",T78)-BT78-1)),0),BO79)</f>
        <v>0</v>
      </c>
      <c r="BU79" s="17">
        <f>BP79+IF(S78&gt;0,1,0)</f>
        <v>0</v>
      </c>
      <c r="BV79" s="15">
        <f>X78+X79+BV78+BT79</f>
        <v>0</v>
      </c>
      <c r="BW79" s="16">
        <f>IF(AND(BX$70&gt;0,BX$70&lt;BW78),1,0)+BX$71</f>
        <v>0</v>
      </c>
      <c r="BX79" s="16">
        <f>BS79+BZ78</f>
        <v>0</v>
      </c>
      <c r="BY79" s="16">
        <f>IF(BW78&gt;0,IF(BY78&gt;0,VALUE(MID(Y78,BY78+1,FIND("]",Y78)-BY78-1)),0),BT79)</f>
        <v>0</v>
      </c>
      <c r="BZ79" s="17">
        <f>BU79+IF(X78&gt;0,1,0)</f>
        <v>0</v>
      </c>
      <c r="CA79" s="15">
        <f>AC78+AC79+CA78+BY79</f>
        <v>0</v>
      </c>
      <c r="CB79" s="16">
        <f>IF(AND(CC$70&gt;0,CC$70&lt;CB78),1,0)+CC$71</f>
        <v>0</v>
      </c>
      <c r="CC79" s="16">
        <f>BX79+CE78</f>
        <v>0</v>
      </c>
      <c r="CD79" s="16">
        <f>IF(CB78&gt;0,IF(CD78&gt;0,VALUE(MID(AD78,CD78+1,FIND("]",AD78)-CD78-1)),0),BY79)</f>
        <v>0</v>
      </c>
      <c r="CE79" s="17">
        <f>BZ79+IF(AC78&gt;0,1,0)</f>
        <v>0</v>
      </c>
      <c r="CF79" s="15">
        <f>AH78+AH79+CF78+CD79</f>
        <v>0</v>
      </c>
      <c r="CG79" s="16">
        <f>IF(AND(CH$70&gt;0,CH$70&lt;CG78),1,0)+CH$71</f>
        <v>0</v>
      </c>
      <c r="CH79" s="16">
        <f>CC79+CJ78</f>
        <v>0</v>
      </c>
      <c r="CI79" s="16">
        <f>IF(CG78&gt;0,IF(CI78&gt;0,VALUE(MID(AI78,CI78+1,FIND("]",AI78)-CI78-1)),0),CD79)</f>
        <v>0</v>
      </c>
      <c r="CJ79" s="17">
        <f>CE79+IF(AH78&gt;0,1,0)</f>
        <v>0</v>
      </c>
      <c r="CK79" s="15">
        <f>AM78+AM79+CK78+CI79</f>
        <v>0</v>
      </c>
      <c r="CL79" s="16">
        <f>IF(AND(CM$70&gt;0,CM$70&lt;CL78),1,0)+CM$71</f>
        <v>0</v>
      </c>
      <c r="CM79" s="16">
        <f>CH79+CO78</f>
        <v>0</v>
      </c>
      <c r="CN79" s="16">
        <f>IF(CL78&gt;0,IF(CN78&gt;0,VALUE(MID(AN78,CN78+1,FIND("]",AN78)-CN78-1)),0),CI79)</f>
        <v>0</v>
      </c>
      <c r="CO79" s="17">
        <f>CJ79+IF(AM78&gt;0,1,0)</f>
        <v>0</v>
      </c>
    </row>
    <row r="80" spans="2:93" ht="12.75" customHeight="1" x14ac:dyDescent="0.2">
      <c r="B80" s="123" t="s">
        <v>82</v>
      </c>
      <c r="C80" s="10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22"/>
      <c r="AD80" s="99" t="str">
        <f>IF(AND(AC80+CA80&gt;0,AG81&gt;0),INDEX(AtomicResultsInfo,CA81+CB81+AD81+AG81,VLOOKUP($B80,AtomicResultsProjectInfo,2,0)),"")</f>
        <v/>
      </c>
      <c r="AE80" s="99"/>
      <c r="AF80" s="99"/>
      <c r="AG80" s="99"/>
      <c r="AH80" s="22"/>
      <c r="AI80" s="99" t="str">
        <f>IF(AND(AH80+CF80&gt;0,AL81&gt;0),INDEX(AtomicResultsInfo,CF81+CG81+AI81+AL81,VLOOKUP($B80,AtomicResultsProjectInfo,2,0)),"")</f>
        <v/>
      </c>
      <c r="AJ80" s="99"/>
      <c r="AK80" s="99"/>
      <c r="AL80" s="99"/>
      <c r="AM80" s="22"/>
      <c r="AN80" s="99" t="str">
        <f>IF(AND(AM80+CK80&gt;0,AQ81&gt;0),INDEX(AtomicResultsInfo,CK81+CL81+AN81+AQ81,VLOOKUP($B80,AtomicResultsProjectInfo,2,0)),"")</f>
        <v/>
      </c>
      <c r="AO80" s="99"/>
      <c r="AP80" s="99"/>
      <c r="AQ80" s="99"/>
      <c r="AR80" s="126" t="s">
        <v>83</v>
      </c>
      <c r="AS80" s="127" t="s">
        <v>53</v>
      </c>
      <c r="BB80" s="15">
        <f>IF(AX80&lt;0,AW81,0)</f>
        <v>0</v>
      </c>
      <c r="BC80" s="16">
        <f>IF(F81&lt;&gt;"",VLOOKUP(F81,TurnInfo,2,0),-1)</f>
        <v>-1</v>
      </c>
      <c r="BD80" s="16">
        <f>IF($AV80&gt;=1,-1*AY81+IF($AV80&gt;=2,AY$73+IF(AND(BC$72&gt;0,BC$72&lt;BC80),1,0),0),0)</f>
        <v>0</v>
      </c>
      <c r="BE80" s="16">
        <f>IF(ISERR(FIND("[",E80)),-1,FIND("[",E80))</f>
        <v>-1</v>
      </c>
      <c r="BF80" s="17">
        <f>IF(E80&lt;&gt;"",IF(AND(LEFT(E80,2)&lt;&gt;"--",LEFT(E80,1)&lt;&gt;"["),IF(LEFT(E80,2)="-2",2,1),0),0)</f>
        <v>0</v>
      </c>
      <c r="BG80" s="15">
        <f>IF(BC80&lt;0,BB80+D80+D81,0)</f>
        <v>0</v>
      </c>
      <c r="BH80" s="16">
        <f>IF(K81&lt;&gt;"",VLOOKUP(K81,TurnInfo,2,0),-1)</f>
        <v>-1</v>
      </c>
      <c r="BI80" s="16">
        <f>IF($AV80&gt;=1,-1*BD81+IF($AV80&gt;=2,BD$73+IF(AND(BH$72&gt;0,BH$72&lt;BH80),1,0),0),0)</f>
        <v>0</v>
      </c>
      <c r="BJ80" s="16">
        <f>IF(ISERR(FIND("[",J80)),-1,FIND("[",J80))</f>
        <v>-1</v>
      </c>
      <c r="BK80" s="17">
        <f>IF(J80&lt;&gt;"",IF(AND(LEFT(J80,2)&lt;&gt;"--",LEFT(J80,1)&lt;&gt;"["),IF(LEFT(J80,2)="-2",2,1),0),0)</f>
        <v>0</v>
      </c>
      <c r="BL80" s="15">
        <f>IF(BH80&lt;0,BG80+I80+I81,0)</f>
        <v>0</v>
      </c>
      <c r="BM80" s="16">
        <f>IF(P81&lt;&gt;"",VLOOKUP(P81,TurnInfo,2,0),-1)</f>
        <v>-1</v>
      </c>
      <c r="BN80" s="16">
        <f>IF($AV80&gt;=1,-1*BI81+IF($AV80&gt;=2,BI$73+IF(AND(BM$72&gt;0,BM$72&lt;BM80),1,0),0),0)</f>
        <v>0</v>
      </c>
      <c r="BO80" s="16">
        <f>IF(ISERR(FIND("[",O80)),-1,FIND("[",O80))</f>
        <v>-1</v>
      </c>
      <c r="BP80" s="17">
        <f>IF(O80&lt;&gt;"",IF(AND(LEFT(O80,2)&lt;&gt;"--",LEFT(O80,1)&lt;&gt;"["),IF(LEFT(O80,2)="-2",2,1),0),0)</f>
        <v>0</v>
      </c>
      <c r="BQ80" s="15">
        <f>IF(BM80&lt;0,BL80+N80+N81,0)</f>
        <v>0</v>
      </c>
      <c r="BR80" s="16">
        <f>IF(U81&lt;&gt;"",VLOOKUP(U81,TurnInfo,2,0),-1)</f>
        <v>-1</v>
      </c>
      <c r="BS80" s="16">
        <f>IF($AV80&gt;=1,-1*BN81+IF($AV80&gt;=2,BN$73+IF(AND(BR$72&gt;0,BR$72&lt;BR80),1,0),0),0)</f>
        <v>0</v>
      </c>
      <c r="BT80" s="16">
        <f>IF(ISERR(FIND("[",T80)),-1,FIND("[",T80))</f>
        <v>-1</v>
      </c>
      <c r="BU80" s="17">
        <f>IF(T80&lt;&gt;"",IF(AND(LEFT(T80,2)&lt;&gt;"--",LEFT(T80,1)&lt;&gt;"["),IF(LEFT(T80,2)="-2",2,1),0),0)</f>
        <v>0</v>
      </c>
      <c r="BV80" s="15">
        <f>IF(BR80&lt;0,BQ80+S80+S81,0)</f>
        <v>0</v>
      </c>
      <c r="BW80" s="16">
        <f>IF(Z81&lt;&gt;"",VLOOKUP(Z81,TurnInfo,2,0),-1)</f>
        <v>-1</v>
      </c>
      <c r="BX80" s="16">
        <f>IF($AV80&gt;=1,-1*BS81+IF($AV80&gt;=2,BS$73+IF(AND(BW$72&gt;0,BW$72&lt;BW80),1,0),0),0)</f>
        <v>0</v>
      </c>
      <c r="BY80" s="16">
        <f>IF(ISERR(FIND("[",Y80)),-1,FIND("[",Y80))</f>
        <v>-1</v>
      </c>
      <c r="BZ80" s="17">
        <f>IF(Y80&lt;&gt;"",IF(AND(LEFT(Y80,2)&lt;&gt;"--",LEFT(Y80,1)&lt;&gt;"["),IF(LEFT(Y80,2)="-2",2,1),0),0)</f>
        <v>0</v>
      </c>
      <c r="CA80" s="15">
        <f>IF(BW80&lt;0,BV80+X80+X81,0)</f>
        <v>0</v>
      </c>
      <c r="CB80" s="16">
        <f>IF(AE81&lt;&gt;"",VLOOKUP(AE81,TurnInfo,2,0),-1)</f>
        <v>-1</v>
      </c>
      <c r="CC80" s="16">
        <f>IF($AV80&gt;=1,-1*BX81+IF($AV80&gt;=2,BX$73+IF(AND(CB$72&gt;0,CB$72&lt;CB80),1,0),0),0)</f>
        <v>0</v>
      </c>
      <c r="CD80" s="16">
        <f>IF(ISERR(FIND("[",AD80)),-1,FIND("[",AD80))</f>
        <v>-1</v>
      </c>
      <c r="CE80" s="17">
        <f>IF(AD80&lt;&gt;"",IF(AND(LEFT(AD80,2)&lt;&gt;"--",LEFT(AD80,1)&lt;&gt;"["),IF(LEFT(AD80,2)="-2",2,1),0),0)</f>
        <v>0</v>
      </c>
      <c r="CF80" s="15">
        <f>IF(CB80&lt;0,CA80+AC80+AC81,0)</f>
        <v>0</v>
      </c>
      <c r="CG80" s="16">
        <f>IF(AJ81&lt;&gt;"",VLOOKUP(AJ81,TurnInfo,2,0),-1)</f>
        <v>-1</v>
      </c>
      <c r="CH80" s="16">
        <f>IF($AV80&gt;=1,-1*CC81+IF($AV80&gt;=2,CC$73+IF(AND(CG$72&gt;0,CG$72&lt;CG80),1,0),0),0)</f>
        <v>0</v>
      </c>
      <c r="CI80" s="16">
        <f>IF(ISERR(FIND("[",AI80)),-1,FIND("[",AI80))</f>
        <v>-1</v>
      </c>
      <c r="CJ80" s="17">
        <f>IF(AI80&lt;&gt;"",IF(AND(LEFT(AI80,2)&lt;&gt;"--",LEFT(AI80,1)&lt;&gt;"["),IF(LEFT(AI80,2)="-2",2,1),0),0)</f>
        <v>0</v>
      </c>
      <c r="CK80" s="15">
        <f>IF(CG80&lt;0,CF80+AH80+AH81,0)</f>
        <v>0</v>
      </c>
      <c r="CL80" s="16">
        <f>IF(AO81&lt;&gt;"",VLOOKUP(AO81,TurnInfo,2,0),-1)</f>
        <v>-1</v>
      </c>
      <c r="CM80" s="16">
        <f>IF($AV80&gt;=1,-1*CH81+IF($AV80&gt;=2,CH$73+IF(AND(CL$72&gt;0,CL$72&lt;CL80),1,0),0),0)</f>
        <v>0</v>
      </c>
      <c r="CN80" s="16">
        <f>IF(ISERR(FIND("[",AN80)),-1,FIND("[",AN80))</f>
        <v>-1</v>
      </c>
      <c r="CO80" s="17">
        <f>IF(AN80&lt;&gt;"",IF(AND(LEFT(AN80,2)&lt;&gt;"--",LEFT(AN80,1)&lt;&gt;"["),IF(LEFT(AN80,2)="-2",2,1),0),0)</f>
        <v>0</v>
      </c>
    </row>
    <row r="81" spans="2:93" ht="12.75" customHeight="1" x14ac:dyDescent="0.2">
      <c r="B81" s="123"/>
      <c r="C81" s="10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9"/>
      <c r="AD81" s="33">
        <f>IF(AC80+CA80&gt;0,CC80,0)</f>
        <v>0</v>
      </c>
      <c r="AE81" s="113"/>
      <c r="AF81" s="113"/>
      <c r="AG81" s="21"/>
      <c r="AH81" s="19"/>
      <c r="AI81" s="33">
        <f>IF(AH80+CF80&gt;0,CH80,0)</f>
        <v>0</v>
      </c>
      <c r="AJ81" s="113"/>
      <c r="AK81" s="113"/>
      <c r="AL81" s="21"/>
      <c r="AM81" s="19"/>
      <c r="AN81" s="33">
        <f>IF(AM80+CK80&gt;0,CM80,0)</f>
        <v>0</v>
      </c>
      <c r="AO81" s="113"/>
      <c r="AP81" s="113"/>
      <c r="AQ81" s="21"/>
      <c r="AR81" s="126"/>
      <c r="AS81" s="127"/>
      <c r="BB81" s="15">
        <f>D80+D81+BB80+AZ81</f>
        <v>0</v>
      </c>
      <c r="BC81" s="16">
        <f>IF(AND(BD$70&gt;0,BD$70&lt;BC80),1,0)+BD$71</f>
        <v>0</v>
      </c>
      <c r="BD81" s="16">
        <f>AY81+BF80</f>
        <v>0</v>
      </c>
      <c r="BE81" s="16">
        <f>IF(BC80&gt;0,IF(BE80&gt;0,VALUE(MID(E80,BE80+1,FIND("]",E80)-BE80-1)),0),AZ81)</f>
        <v>0</v>
      </c>
      <c r="BF81" s="17">
        <f>BA81+IF(D80&gt;0,1,0)</f>
        <v>0</v>
      </c>
      <c r="BG81" s="15">
        <f>I80+I81+BG80+BE81</f>
        <v>0</v>
      </c>
      <c r="BH81" s="16">
        <f>IF(AND(BI$70&gt;0,BI$70&lt;BH80),1,0)+BI$71</f>
        <v>0</v>
      </c>
      <c r="BI81" s="16">
        <f>BD81+BK80</f>
        <v>0</v>
      </c>
      <c r="BJ81" s="16">
        <f>IF(BH80&gt;0,IF(BJ80&gt;0,VALUE(MID(J80,BJ80+1,FIND("]",J80)-BJ80-1)),0),BE81)</f>
        <v>0</v>
      </c>
      <c r="BK81" s="17">
        <f>BF81+IF(I80&gt;0,1,0)</f>
        <v>0</v>
      </c>
      <c r="BL81" s="15">
        <f>N80+N81+BL80+BJ81</f>
        <v>0</v>
      </c>
      <c r="BM81" s="16">
        <f>IF(AND(BN$70&gt;0,BN$70&lt;BM80),1,0)+BN$71</f>
        <v>0</v>
      </c>
      <c r="BN81" s="16">
        <f>BI81+BP80</f>
        <v>0</v>
      </c>
      <c r="BO81" s="16">
        <f>IF(BM80&gt;0,IF(BO80&gt;0,VALUE(MID(O80,BO80+1,FIND("]",O80)-BO80-1)),0),BJ81)</f>
        <v>0</v>
      </c>
      <c r="BP81" s="17">
        <f>BK81+IF(N80&gt;0,1,0)</f>
        <v>0</v>
      </c>
      <c r="BQ81" s="15">
        <f>S80+S81+BQ80+BO81</f>
        <v>0</v>
      </c>
      <c r="BR81" s="16">
        <f>IF(AND(BS$70&gt;0,BS$70&lt;BR80),1,0)+BS$71</f>
        <v>0</v>
      </c>
      <c r="BS81" s="16">
        <f>BN81+BU80</f>
        <v>0</v>
      </c>
      <c r="BT81" s="16">
        <f>IF(BR80&gt;0,IF(BT80&gt;0,VALUE(MID(T80,BT80+1,FIND("]",T80)-BT80-1)),0),BO81)</f>
        <v>0</v>
      </c>
      <c r="BU81" s="17">
        <f>BP81+IF(S80&gt;0,1,0)</f>
        <v>0</v>
      </c>
      <c r="BV81" s="15">
        <f>X80+X81+BV80+BT81</f>
        <v>0</v>
      </c>
      <c r="BW81" s="16">
        <f>IF(AND(BX$70&gt;0,BX$70&lt;BW80),1,0)+BX$71</f>
        <v>0</v>
      </c>
      <c r="BX81" s="16">
        <f>BS81+BZ80</f>
        <v>0</v>
      </c>
      <c r="BY81" s="16">
        <f>IF(BW80&gt;0,IF(BY80&gt;0,VALUE(MID(Y80,BY80+1,FIND("]",Y80)-BY80-1)),0),BT81)</f>
        <v>0</v>
      </c>
      <c r="BZ81" s="17">
        <f>BU81+IF(X80&gt;0,1,0)</f>
        <v>0</v>
      </c>
      <c r="CA81" s="15">
        <f>AC80+AC81+CA80+BY81</f>
        <v>0</v>
      </c>
      <c r="CB81" s="16">
        <f>IF(AND(CC$70&gt;0,CC$70&lt;CB80),1,0)+CC$71</f>
        <v>0</v>
      </c>
      <c r="CC81" s="16">
        <f>BX81+CE80</f>
        <v>0</v>
      </c>
      <c r="CD81" s="16">
        <f>IF(CB80&gt;0,IF(CD80&gt;0,VALUE(MID(AD80,CD80+1,FIND("]",AD80)-CD80-1)),0),BY81)</f>
        <v>0</v>
      </c>
      <c r="CE81" s="17">
        <f>BZ81+IF(AC80&gt;0,1,0)</f>
        <v>0</v>
      </c>
      <c r="CF81" s="15">
        <f>AH80+AH81+CF80+CD81</f>
        <v>0</v>
      </c>
      <c r="CG81" s="16">
        <f>IF(AND(CH$70&gt;0,CH$70&lt;CG80),1,0)+CH$71</f>
        <v>0</v>
      </c>
      <c r="CH81" s="16">
        <f>CC81+CJ80</f>
        <v>0</v>
      </c>
      <c r="CI81" s="16">
        <f>IF(CG80&gt;0,IF(CI80&gt;0,VALUE(MID(AI80,CI80+1,FIND("]",AI80)-CI80-1)),0),CD81)</f>
        <v>0</v>
      </c>
      <c r="CJ81" s="17">
        <f>CE81+IF(AH80&gt;0,1,0)</f>
        <v>0</v>
      </c>
      <c r="CK81" s="15">
        <f>AM80+AM81+CK80+CI81</f>
        <v>0</v>
      </c>
      <c r="CL81" s="16">
        <f>IF(AND(CM$70&gt;0,CM$70&lt;CL80),1,0)+CM$71</f>
        <v>0</v>
      </c>
      <c r="CM81" s="16">
        <f>CH81+CO80</f>
        <v>0</v>
      </c>
      <c r="CN81" s="16">
        <f>IF(CL80&gt;0,IF(CN80&gt;0,VALUE(MID(AN80,CN80+1,FIND("]",AN80)-CN80-1)),0),CI81)</f>
        <v>0</v>
      </c>
      <c r="CO81" s="17">
        <f>CJ81+IF(AM80&gt;0,1,0)</f>
        <v>0</v>
      </c>
    </row>
    <row r="82" spans="2:93" ht="12.75" customHeight="1" x14ac:dyDescent="0.2">
      <c r="B82" s="125" t="s">
        <v>84</v>
      </c>
      <c r="C82" s="97">
        <v>8</v>
      </c>
      <c r="D82" s="98"/>
      <c r="E82" s="98"/>
      <c r="F82" s="98"/>
      <c r="G82" s="98"/>
      <c r="H82" s="98"/>
      <c r="I82" s="98"/>
      <c r="J82" s="98"/>
      <c r="K82" s="98"/>
      <c r="L82" s="98"/>
      <c r="M82" s="98"/>
      <c r="N82" s="98"/>
      <c r="O82" s="98"/>
      <c r="P82" s="98"/>
      <c r="Q82" s="98"/>
      <c r="R82" s="98"/>
      <c r="S82" s="14"/>
      <c r="T82" s="122"/>
      <c r="U82" s="122"/>
      <c r="V82" s="122"/>
      <c r="W82" s="122"/>
      <c r="X82" s="14"/>
      <c r="Y82" s="122"/>
      <c r="Z82" s="122"/>
      <c r="AA82" s="122"/>
      <c r="AB82" s="122"/>
      <c r="AC82" s="14"/>
      <c r="AD82" s="122"/>
      <c r="AE82" s="122"/>
      <c r="AF82" s="122"/>
      <c r="AG82" s="122"/>
      <c r="AH82" s="14"/>
      <c r="AI82" s="122"/>
      <c r="AJ82" s="122"/>
      <c r="AK82" s="122"/>
      <c r="AL82" s="122"/>
      <c r="AM82" s="14"/>
      <c r="AN82" s="122"/>
      <c r="AO82" s="122"/>
      <c r="AP82" s="122"/>
      <c r="AQ82" s="122"/>
      <c r="AR82" s="94"/>
      <c r="AS82" s="95"/>
    </row>
    <row r="83" spans="2:93" ht="12.75" customHeight="1" x14ac:dyDescent="0.2">
      <c r="B83" s="125"/>
      <c r="C83" s="97"/>
      <c r="D83" s="98"/>
      <c r="E83" s="98"/>
      <c r="F83" s="98"/>
      <c r="G83" s="98"/>
      <c r="H83" s="98"/>
      <c r="I83" s="98"/>
      <c r="J83" s="98"/>
      <c r="K83" s="98"/>
      <c r="L83" s="98"/>
      <c r="M83" s="98"/>
      <c r="N83" s="98"/>
      <c r="O83" s="98"/>
      <c r="P83" s="98"/>
      <c r="Q83" s="98"/>
      <c r="R83" s="98"/>
      <c r="S83" s="31"/>
      <c r="T83" s="122"/>
      <c r="U83" s="122"/>
      <c r="V83" s="122"/>
      <c r="W83" s="122"/>
      <c r="X83" s="31"/>
      <c r="Y83" s="122"/>
      <c r="Z83" s="122"/>
      <c r="AA83" s="122"/>
      <c r="AB83" s="122"/>
      <c r="AC83" s="31"/>
      <c r="AD83" s="122"/>
      <c r="AE83" s="122"/>
      <c r="AF83" s="122"/>
      <c r="AG83" s="122"/>
      <c r="AH83" s="31"/>
      <c r="AI83" s="122"/>
      <c r="AJ83" s="122"/>
      <c r="AK83" s="122"/>
      <c r="AL83" s="122"/>
      <c r="AM83" s="31"/>
      <c r="AN83" s="122"/>
      <c r="AO83" s="122"/>
      <c r="AP83" s="122"/>
      <c r="AQ83" s="122"/>
      <c r="AR83" s="94"/>
      <c r="AS83" s="95"/>
      <c r="BB83" s="15"/>
      <c r="BF83" s="17">
        <f>BA83+IF(D82&gt;0,1,0)</f>
        <v>0</v>
      </c>
      <c r="BG83" s="15"/>
      <c r="BJ83" s="1"/>
      <c r="BK83" s="17">
        <f>BF83+IF(I82&gt;0,1,0)</f>
        <v>0</v>
      </c>
      <c r="BL83" s="15"/>
      <c r="BM83" s="1"/>
      <c r="BN83" s="1"/>
      <c r="BO83" s="1"/>
      <c r="BP83" s="17">
        <f>BK83+IF(N82&gt;0,1,0)</f>
        <v>0</v>
      </c>
      <c r="BQ83" s="15"/>
      <c r="BR83" s="1"/>
      <c r="BS83" s="1"/>
      <c r="BT83" s="1"/>
      <c r="BU83" s="17">
        <f>BP83+IF(S82&gt;0,1,0)</f>
        <v>0</v>
      </c>
      <c r="BV83" s="15"/>
      <c r="BW83" s="1"/>
      <c r="BX83" s="1"/>
      <c r="BY83" s="1"/>
      <c r="BZ83" s="17">
        <f>BU83+IF(X82&gt;0,1,0)</f>
        <v>0</v>
      </c>
      <c r="CA83" s="15"/>
      <c r="CB83" s="1"/>
      <c r="CC83" s="1"/>
      <c r="CD83" s="1"/>
      <c r="CE83" s="17">
        <f>BZ83+IF(AC82&gt;0,1,0)</f>
        <v>0</v>
      </c>
      <c r="CF83" s="15"/>
      <c r="CG83" s="1"/>
      <c r="CH83" s="1"/>
      <c r="CI83" s="1"/>
      <c r="CJ83" s="17">
        <f>CE83+IF(AH82&gt;0,1,0)</f>
        <v>0</v>
      </c>
      <c r="CK83" s="15"/>
      <c r="CL83" s="1"/>
      <c r="CM83" s="1"/>
      <c r="CN83" s="1"/>
      <c r="CO83" s="17">
        <f>CJ83+IF(AM82&gt;0,1,0)</f>
        <v>0</v>
      </c>
    </row>
    <row r="84" spans="2:93" ht="12.75" customHeight="1" x14ac:dyDescent="0.2">
      <c r="B84" s="119" t="s">
        <v>85</v>
      </c>
      <c r="C84" s="120">
        <v>6</v>
      </c>
      <c r="D84" s="121"/>
      <c r="E84" s="121"/>
      <c r="F84" s="121"/>
      <c r="G84" s="121"/>
      <c r="H84" s="121"/>
      <c r="I84" s="121"/>
      <c r="J84" s="121"/>
      <c r="K84" s="121"/>
      <c r="L84" s="121"/>
      <c r="M84" s="121"/>
      <c r="N84" s="121"/>
      <c r="O84" s="121"/>
      <c r="P84" s="121"/>
      <c r="Q84" s="121"/>
      <c r="R84" s="121"/>
      <c r="S84" s="121"/>
      <c r="T84" s="121"/>
      <c r="U84" s="121"/>
      <c r="V84" s="121"/>
      <c r="W84" s="121"/>
      <c r="X84" s="22"/>
      <c r="Y84" s="116"/>
      <c r="Z84" s="116"/>
      <c r="AA84" s="116"/>
      <c r="AB84" s="116"/>
      <c r="AC84" s="22"/>
      <c r="AD84" s="116"/>
      <c r="AE84" s="116"/>
      <c r="AF84" s="116"/>
      <c r="AG84" s="116"/>
      <c r="AH84" s="22"/>
      <c r="AI84" s="116"/>
      <c r="AJ84" s="116"/>
      <c r="AK84" s="116"/>
      <c r="AL84" s="116"/>
      <c r="AM84" s="22"/>
      <c r="AN84" s="116"/>
      <c r="AO84" s="116"/>
      <c r="AP84" s="116"/>
      <c r="AQ84" s="116"/>
      <c r="AR84" s="117"/>
      <c r="AS84" s="118"/>
      <c r="BB84" s="15"/>
      <c r="BF84" s="17"/>
      <c r="BG84" s="15"/>
      <c r="BJ84" s="1"/>
      <c r="BK84" s="17"/>
      <c r="BL84" s="15"/>
      <c r="BM84" s="1"/>
      <c r="BN84" s="1"/>
      <c r="BO84" s="1"/>
      <c r="BP84" s="17"/>
      <c r="BQ84" s="15"/>
      <c r="BR84" s="1"/>
      <c r="BS84" s="1"/>
      <c r="BT84" s="1"/>
      <c r="BU84" s="17"/>
      <c r="BV84" s="15"/>
      <c r="BW84" s="1"/>
      <c r="BX84" s="1"/>
      <c r="BY84" s="1"/>
      <c r="BZ84" s="17"/>
      <c r="CA84" s="15"/>
      <c r="CB84" s="1"/>
      <c r="CC84" s="1"/>
      <c r="CD84" s="1"/>
      <c r="CE84" s="17"/>
      <c r="CF84" s="15"/>
      <c r="CG84" s="1"/>
      <c r="CH84" s="1"/>
      <c r="CI84" s="1"/>
      <c r="CJ84" s="17"/>
      <c r="CK84" s="15"/>
      <c r="CL84" s="1"/>
      <c r="CM84" s="1"/>
      <c r="CN84" s="1"/>
      <c r="CO84" s="17"/>
    </row>
    <row r="85" spans="2:93" ht="12.75" customHeight="1" x14ac:dyDescent="0.2">
      <c r="B85" s="119"/>
      <c r="C85" s="120"/>
      <c r="D85" s="121"/>
      <c r="E85" s="121"/>
      <c r="F85" s="121"/>
      <c r="G85" s="121"/>
      <c r="H85" s="121"/>
      <c r="I85" s="121"/>
      <c r="J85" s="121"/>
      <c r="K85" s="121"/>
      <c r="L85" s="121"/>
      <c r="M85" s="121"/>
      <c r="N85" s="121"/>
      <c r="O85" s="121"/>
      <c r="P85" s="121"/>
      <c r="Q85" s="121"/>
      <c r="R85" s="121"/>
      <c r="S85" s="121"/>
      <c r="T85" s="121"/>
      <c r="U85" s="121"/>
      <c r="V85" s="121"/>
      <c r="W85" s="121"/>
      <c r="X85" s="31"/>
      <c r="Y85" s="116"/>
      <c r="Z85" s="116"/>
      <c r="AA85" s="116"/>
      <c r="AB85" s="116"/>
      <c r="AC85" s="31"/>
      <c r="AD85" s="116"/>
      <c r="AE85" s="116"/>
      <c r="AF85" s="116"/>
      <c r="AG85" s="116"/>
      <c r="AH85" s="31"/>
      <c r="AI85" s="116"/>
      <c r="AJ85" s="116"/>
      <c r="AK85" s="116"/>
      <c r="AL85" s="116"/>
      <c r="AM85" s="31"/>
      <c r="AN85" s="116"/>
      <c r="AO85" s="116"/>
      <c r="AP85" s="116"/>
      <c r="AQ85" s="116"/>
      <c r="AR85" s="117"/>
      <c r="AS85" s="118"/>
      <c r="BB85" s="15"/>
      <c r="BF85" s="17">
        <f>BA85+IF(D84&gt;0,1,0)</f>
        <v>0</v>
      </c>
      <c r="BG85" s="15"/>
      <c r="BJ85" s="1"/>
      <c r="BK85" s="17">
        <f>BF85+IF(I84&gt;0,1,0)</f>
        <v>0</v>
      </c>
      <c r="BL85" s="15"/>
      <c r="BM85" s="1"/>
      <c r="BN85" s="1"/>
      <c r="BO85" s="1"/>
      <c r="BP85" s="17">
        <f>BK85+IF(N84&gt;0,1,0)</f>
        <v>0</v>
      </c>
      <c r="BQ85" s="15"/>
      <c r="BR85" s="1"/>
      <c r="BS85" s="1"/>
      <c r="BT85" s="1"/>
      <c r="BU85" s="17">
        <f>BP85+IF(S84&gt;0,1,0)</f>
        <v>0</v>
      </c>
      <c r="BV85" s="15"/>
      <c r="BW85" s="1"/>
      <c r="BX85" s="1"/>
      <c r="BY85" s="1"/>
      <c r="BZ85" s="17">
        <f>BU85+IF(X84&gt;0,1,0)</f>
        <v>0</v>
      </c>
      <c r="CA85" s="15"/>
      <c r="CB85" s="1"/>
      <c r="CC85" s="1"/>
      <c r="CD85" s="1"/>
      <c r="CE85" s="17">
        <f>BZ85+IF(AC84&gt;0,1,0)</f>
        <v>0</v>
      </c>
      <c r="CF85" s="15"/>
      <c r="CG85" s="1"/>
      <c r="CH85" s="1"/>
      <c r="CI85" s="1"/>
      <c r="CJ85" s="17">
        <f>CE85+IF(AH84&gt;0,1,0)</f>
        <v>0</v>
      </c>
      <c r="CK85" s="15"/>
      <c r="CL85" s="1"/>
      <c r="CM85" s="1"/>
      <c r="CN85" s="1"/>
      <c r="CO85" s="17">
        <f>CJ85+IF(AM84&gt;0,1,0)</f>
        <v>0</v>
      </c>
    </row>
    <row r="86" spans="2:93" ht="12.75" customHeight="1" x14ac:dyDescent="0.2">
      <c r="B86" s="79" t="s">
        <v>86</v>
      </c>
      <c r="C86" s="79"/>
      <c r="D86" s="80">
        <f>SUM(D70:D85)</f>
        <v>0</v>
      </c>
      <c r="E86" s="80"/>
      <c r="F86" s="80"/>
      <c r="G86" s="80"/>
      <c r="H86" s="80"/>
      <c r="I86" s="80">
        <f>SUM(I70:I85)</f>
        <v>0</v>
      </c>
      <c r="J86" s="80"/>
      <c r="K86" s="80"/>
      <c r="L86" s="80"/>
      <c r="M86" s="80"/>
      <c r="N86" s="80">
        <f>SUM(N70:N85)</f>
        <v>0</v>
      </c>
      <c r="O86" s="80"/>
      <c r="P86" s="80"/>
      <c r="Q86" s="80"/>
      <c r="R86" s="80"/>
      <c r="S86" s="80">
        <f>SUM(S70:S85)</f>
        <v>0</v>
      </c>
      <c r="T86" s="80"/>
      <c r="U86" s="80"/>
      <c r="V86" s="80"/>
      <c r="W86" s="80"/>
      <c r="X86" s="80">
        <f>SUM(X70:X85)</f>
        <v>0</v>
      </c>
      <c r="Y86" s="80"/>
      <c r="Z86" s="80"/>
      <c r="AA86" s="80"/>
      <c r="AB86" s="80"/>
      <c r="AC86" s="80">
        <f>SUM(AC70:AC85)</f>
        <v>0</v>
      </c>
      <c r="AD86" s="80"/>
      <c r="AE86" s="80"/>
      <c r="AF86" s="80"/>
      <c r="AG86" s="80"/>
      <c r="AH86" s="80">
        <f>SUM(AH70:AH85)</f>
        <v>0</v>
      </c>
      <c r="AI86" s="80"/>
      <c r="AJ86" s="80"/>
      <c r="AK86" s="80"/>
      <c r="AL86" s="80"/>
      <c r="AM86" s="80">
        <f>SUM(AM70:AM85)</f>
        <v>0</v>
      </c>
      <c r="AN86" s="80"/>
      <c r="AO86" s="80"/>
      <c r="AP86" s="80"/>
      <c r="AQ86" s="80"/>
      <c r="AR86" s="27"/>
      <c r="AS86" s="28"/>
      <c r="AV86" s="29"/>
      <c r="BB86" s="15">
        <f>IF(D86&gt;ROUND((D$4+0.9)/2,0),1,0)</f>
        <v>0</v>
      </c>
      <c r="BC86" s="16"/>
      <c r="BD86" s="16"/>
      <c r="BE86" s="16"/>
      <c r="BF86" s="17"/>
      <c r="BG86" s="15">
        <f>IF(I86&gt;ROUND((I$4+0.9)/2,0),1,0)</f>
        <v>0</v>
      </c>
      <c r="BH86" s="16"/>
      <c r="BI86" s="16"/>
      <c r="BJ86" s="16"/>
      <c r="BK86" s="17"/>
      <c r="BL86" s="15">
        <f>IF(N86&gt;ROUND((N$4+0.9)/2,0),1,0)</f>
        <v>0</v>
      </c>
      <c r="BM86" s="16"/>
      <c r="BN86" s="16"/>
      <c r="BO86" s="16"/>
      <c r="BP86" s="17"/>
      <c r="BQ86" s="15">
        <f>IF(S86&gt;ROUND((S$4+0.9)/2,0),1,0)</f>
        <v>0</v>
      </c>
      <c r="BR86" s="16"/>
      <c r="BS86" s="16"/>
      <c r="BT86" s="16"/>
      <c r="BU86" s="17"/>
      <c r="BV86" s="15">
        <f>IF(X86&gt;ROUND((X$4+0.9)/2,0),1,0)</f>
        <v>0</v>
      </c>
      <c r="BW86" s="16"/>
      <c r="BX86" s="16"/>
      <c r="BY86" s="16"/>
      <c r="BZ86" s="17"/>
      <c r="CA86" s="15">
        <f>IF(AC86&gt;ROUND((AC$4+0.9)/2,0),1,0)</f>
        <v>0</v>
      </c>
      <c r="CB86" s="16"/>
      <c r="CC86" s="16"/>
      <c r="CD86" s="16"/>
      <c r="CE86" s="17"/>
      <c r="CF86" s="15">
        <f>IF(AH86&gt;ROUND((AH$4+0.9)/2,0),1,0)</f>
        <v>0</v>
      </c>
      <c r="CG86" s="16"/>
      <c r="CH86" s="16"/>
      <c r="CI86" s="16"/>
      <c r="CJ86" s="17"/>
      <c r="CK86" s="15">
        <f>IF(AM86&gt;ROUND((AM$4+0.9)/2,0),1,0)</f>
        <v>0</v>
      </c>
      <c r="CL86" s="16"/>
      <c r="CM86" s="16"/>
      <c r="CN86" s="16"/>
      <c r="CO86" s="17"/>
    </row>
    <row r="87" spans="2:93" ht="12.75" customHeight="1" x14ac:dyDescent="0.2">
      <c r="B87" s="114" t="s">
        <v>87</v>
      </c>
      <c r="C87" s="115"/>
      <c r="D87" s="22"/>
      <c r="E87" s="99" t="str">
        <f>IF(AND(D87+BB87&gt;0,H88&gt;0),VLOOKUP(BB88+BC88+E88+H88,IntelligenceResultsInfo,VLOOKUP($B87,IntelligenceResultsProjectInfo,2,0)),"")</f>
        <v/>
      </c>
      <c r="F87" s="99"/>
      <c r="G87" s="99"/>
      <c r="H87" s="99"/>
      <c r="I87" s="22"/>
      <c r="J87" s="99" t="str">
        <f>IF(AND(I87+BG87&gt;0,M88&gt;0),VLOOKUP(BG88+BH88+J88+M88,IntelligenceResultsInfo,VLOOKUP($B87,IntelligenceResultsProjectInfo,2,0)),"")</f>
        <v/>
      </c>
      <c r="K87" s="99"/>
      <c r="L87" s="99"/>
      <c r="M87" s="99"/>
      <c r="N87" s="22"/>
      <c r="O87" s="99" t="str">
        <f>IF(AND(N87+BL87&gt;0,R88&gt;0),VLOOKUP(BL88+BM88+O88+R88,IntelligenceResultsInfo,VLOOKUP($B87,IntelligenceResultsProjectInfo,2,0)),"")</f>
        <v/>
      </c>
      <c r="P87" s="99"/>
      <c r="Q87" s="99"/>
      <c r="R87" s="99"/>
      <c r="S87" s="22"/>
      <c r="T87" s="99" t="str">
        <f>IF(AND(S87+BQ87&gt;0,W88&gt;0),VLOOKUP(BQ88+BR88+T88+W88,IntelligenceResultsInfo,VLOOKUP($B87,IntelligenceResultsProjectInfo,2,0)),"")</f>
        <v/>
      </c>
      <c r="U87" s="99"/>
      <c r="V87" s="99"/>
      <c r="W87" s="99"/>
      <c r="X87" s="22"/>
      <c r="Y87" s="99" t="str">
        <f>IF(AND(X87+BV87&gt;0,AB88&gt;0),VLOOKUP(BV88+BW88+Y88+AB88,IntelligenceResultsInfo,VLOOKUP($B87,IntelligenceResultsProjectInfo,2,0)),"")</f>
        <v/>
      </c>
      <c r="Z87" s="99"/>
      <c r="AA87" s="99"/>
      <c r="AB87" s="99"/>
      <c r="AC87" s="22"/>
      <c r="AD87" s="99" t="str">
        <f>IF(AND(AC87+CA87&gt;0,AG88&gt;0),VLOOKUP(CA88+CB88+AD88+AG88,IntelligenceResultsInfo,VLOOKUP($B87,IntelligenceResultsProjectInfo,2,0)),"")</f>
        <v/>
      </c>
      <c r="AE87" s="99"/>
      <c r="AF87" s="99"/>
      <c r="AG87" s="99"/>
      <c r="AH87" s="22"/>
      <c r="AI87" s="99" t="str">
        <f>IF(AND(AH87+CF87&gt;0,AL88&gt;0),VLOOKUP(CF88+CG88+AI88+AL88,IntelligenceResultsInfo,VLOOKUP($B87,IntelligenceResultsProjectInfo,2,0)),"")</f>
        <v/>
      </c>
      <c r="AJ87" s="99"/>
      <c r="AK87" s="99"/>
      <c r="AL87" s="99"/>
      <c r="AM87" s="22"/>
      <c r="AN87" s="99" t="str">
        <f>IF(AND(AM87+CK87&gt;0,AQ88&gt;0),VLOOKUP(CK88+CL88+AN88+AQ88,IntelligenceResultsInfo,VLOOKUP($B87,IntelligenceResultsProjectInfo,2,0)),"")</f>
        <v/>
      </c>
      <c r="AO87" s="99"/>
      <c r="AP87" s="99"/>
      <c r="AQ87" s="99"/>
      <c r="AR87" s="94" t="s">
        <v>12</v>
      </c>
      <c r="AS87" s="112"/>
      <c r="BB87" s="15">
        <f>IF(AX87&lt;0,AW88,0)</f>
        <v>0</v>
      </c>
      <c r="BC87" s="16">
        <f>IF(F88&lt;&gt;"",VLOOKUP(F88,TurnInfo,2,0),-1)</f>
        <v>-1</v>
      </c>
      <c r="BD87" s="16">
        <f>IF(AND(UPPER(LEFT(E87,1))="B",F88&lt;&gt;""),VLOOKUP(F88,TurnInfo,2,0),-1)</f>
        <v>-1</v>
      </c>
      <c r="BE87" s="16">
        <f>IF(ISERR(FIND("[",E87)),-1,FIND("[",E87))</f>
        <v>-1</v>
      </c>
      <c r="BF87" s="17">
        <f>IF(E87&lt;&gt;"",IF(AND(LEFT(E87,2)&lt;&gt;"--",LEFT(E87,1)&lt;&gt;"["),IF(LEFT(E87,2)="-2",2,1),0),0)</f>
        <v>0</v>
      </c>
      <c r="BG87" s="15">
        <f>IF(BC87&lt;0,BB87+D87+D88,0)</f>
        <v>0</v>
      </c>
      <c r="BH87" s="16">
        <f>IF(K88&lt;&gt;"",VLOOKUP(K88,TurnInfo,2,0),-1)</f>
        <v>-1</v>
      </c>
      <c r="BI87" s="16">
        <f>IF(AND(UPPER(LEFT(J87,1))="B",K88&lt;&gt;""),VLOOKUP(K88,TurnInfo,2,0),-1)</f>
        <v>-1</v>
      </c>
      <c r="BJ87" s="16">
        <f>IF(ISERR(FIND("[",J87)),-1,FIND("[",J87))</f>
        <v>-1</v>
      </c>
      <c r="BK87" s="17">
        <f>IF(J87&lt;&gt;"",IF(AND(LEFT(J87,2)&lt;&gt;"--",LEFT(J87,1)&lt;&gt;"["),IF(LEFT(J87,2)="-2",2,1),0),0)</f>
        <v>0</v>
      </c>
      <c r="BL87" s="15">
        <f>IF(BH87&lt;0,BG87+I87+I88,0)</f>
        <v>0</v>
      </c>
      <c r="BM87" s="16">
        <f>IF(P88&lt;&gt;"",VLOOKUP(P88,TurnInfo,2,0),-1)</f>
        <v>-1</v>
      </c>
      <c r="BN87" s="16">
        <f>IF(AND(UPPER(LEFT(O87,1))="B",P88&lt;&gt;""),VLOOKUP(P88,TurnInfo,2,0),-1)</f>
        <v>-1</v>
      </c>
      <c r="BO87" s="16">
        <f>IF(ISERR(FIND("[",O87)),-1,FIND("[",O87))</f>
        <v>-1</v>
      </c>
      <c r="BP87" s="17">
        <f>IF(O87&lt;&gt;"",IF(AND(LEFT(O87,2)&lt;&gt;"--",LEFT(O87,1)&lt;&gt;"["),IF(LEFT(O87,2)="-2",2,1),0),0)</f>
        <v>0</v>
      </c>
      <c r="BQ87" s="15">
        <f>IF(BM87&lt;0,BL87+N87+N88,0)</f>
        <v>0</v>
      </c>
      <c r="BR87" s="16">
        <f>IF(U88&lt;&gt;"",VLOOKUP(U88,TurnInfo,2,0),-1)</f>
        <v>-1</v>
      </c>
      <c r="BS87" s="16">
        <f>IF(AND(UPPER(LEFT(T87,1))="B",U88&lt;&gt;""),VLOOKUP(U88,TurnInfo,2,0),-1)</f>
        <v>-1</v>
      </c>
      <c r="BT87" s="16">
        <f>IF(ISERR(FIND("[",T87)),-1,FIND("[",T87))</f>
        <v>-1</v>
      </c>
      <c r="BU87" s="17">
        <f>IF(T87&lt;&gt;"",IF(AND(LEFT(T87,2)&lt;&gt;"--",LEFT(T87,1)&lt;&gt;"["),IF(LEFT(T87,2)="-2",2,1),0),0)</f>
        <v>0</v>
      </c>
      <c r="BV87" s="15">
        <f>IF(BR87&lt;0,BQ87+S87+S88,0)</f>
        <v>0</v>
      </c>
      <c r="BW87" s="16">
        <f>IF(Z88&lt;&gt;"",VLOOKUP(Z88,TurnInfo,2,0),-1)</f>
        <v>-1</v>
      </c>
      <c r="BX87" s="16">
        <f>IF(AND(UPPER(LEFT(Y87,1))="B",Z88&lt;&gt;""),VLOOKUP(Z88,TurnInfo,2,0),-1)</f>
        <v>-1</v>
      </c>
      <c r="BY87" s="16">
        <f>IF(ISERR(FIND("[",Y87)),-1,FIND("[",Y87))</f>
        <v>-1</v>
      </c>
      <c r="BZ87" s="17">
        <f>IF(Y87&lt;&gt;"",IF(AND(LEFT(Y87,2)&lt;&gt;"--",LEFT(Y87,1)&lt;&gt;"["),IF(LEFT(Y87,2)="-2",2,1),0),0)</f>
        <v>0</v>
      </c>
      <c r="CA87" s="15">
        <f>IF(BW87&lt;0,BV87+X87+X88,0)</f>
        <v>0</v>
      </c>
      <c r="CB87" s="16">
        <f>IF(AE88&lt;&gt;"",VLOOKUP(AE88,TurnInfo,2,0),-1)</f>
        <v>-1</v>
      </c>
      <c r="CC87" s="16">
        <f>IF(AND(UPPER(LEFT(AD87,1))="B",AE88&lt;&gt;""),VLOOKUP(AE88,TurnInfo,2,0),-1)</f>
        <v>-1</v>
      </c>
      <c r="CD87" s="16">
        <f>IF(ISERR(FIND("[",AD87)),-1,FIND("[",AD87))</f>
        <v>-1</v>
      </c>
      <c r="CE87" s="17">
        <f>IF(AD87&lt;&gt;"",IF(AND(LEFT(AD87,2)&lt;&gt;"--",LEFT(AD87,1)&lt;&gt;"["),IF(LEFT(AD87,2)="-2",2,1),0),0)</f>
        <v>0</v>
      </c>
      <c r="CF87" s="15">
        <f>IF(CB87&lt;0,CA87+AC87+AC88,0)</f>
        <v>0</v>
      </c>
      <c r="CG87" s="16">
        <f>IF(AJ88&lt;&gt;"",VLOOKUP(AJ88,TurnInfo,2,0),-1)</f>
        <v>-1</v>
      </c>
      <c r="CH87" s="16">
        <f>IF(AND(UPPER(LEFT(AI87,1))="B",AJ88&lt;&gt;""),VLOOKUP(AJ88,TurnInfo,2,0),-1)</f>
        <v>-1</v>
      </c>
      <c r="CI87" s="16">
        <f>IF(ISERR(FIND("[",AI87)),-1,FIND("[",AI87))</f>
        <v>-1</v>
      </c>
      <c r="CJ87" s="17">
        <f>IF(AI87&lt;&gt;"",IF(AND(LEFT(AI87,2)&lt;&gt;"--",LEFT(AI87,1)&lt;&gt;"["),IF(LEFT(AI87,2)="-2",2,1),0),0)</f>
        <v>0</v>
      </c>
      <c r="CK87" s="15">
        <f>IF(CG87&lt;0,CF87+AH87+AH88,0)</f>
        <v>0</v>
      </c>
      <c r="CL87" s="16">
        <f>IF(AO88&lt;&gt;"",VLOOKUP(AO88,TurnInfo,2,0),-1)</f>
        <v>-1</v>
      </c>
      <c r="CM87" s="16">
        <f>IF(AND(UPPER(LEFT(AN87,1))="B",AO88&lt;&gt;""),VLOOKUP(AO88,TurnInfo,2,0),-1)</f>
        <v>-1</v>
      </c>
      <c r="CN87" s="16">
        <f>IF(ISERR(FIND("[",AN87)),-1,FIND("[",AN87))</f>
        <v>-1</v>
      </c>
      <c r="CO87" s="17">
        <f>IF(AN87&lt;&gt;"",IF(AND(LEFT(AN87,2)&lt;&gt;"--",LEFT(AN87,1)&lt;&gt;"["),IF(LEFT(AN87,2)="-2",2,1),0),0)</f>
        <v>0</v>
      </c>
    </row>
    <row r="88" spans="2:93" ht="12.75" customHeight="1" x14ac:dyDescent="0.2">
      <c r="B88" s="114"/>
      <c r="C88" s="115"/>
      <c r="D88" s="19"/>
      <c r="E88" s="20"/>
      <c r="F88" s="113"/>
      <c r="G88" s="113"/>
      <c r="H88" s="21"/>
      <c r="I88" s="19"/>
      <c r="J88" s="20"/>
      <c r="K88" s="113"/>
      <c r="L88" s="113"/>
      <c r="M88" s="21"/>
      <c r="N88" s="19"/>
      <c r="O88" s="20"/>
      <c r="P88" s="113"/>
      <c r="Q88" s="113"/>
      <c r="R88" s="21"/>
      <c r="S88" s="19"/>
      <c r="T88" s="20"/>
      <c r="U88" s="113"/>
      <c r="V88" s="113"/>
      <c r="W88" s="21"/>
      <c r="X88" s="19"/>
      <c r="Y88" s="20"/>
      <c r="Z88" s="113"/>
      <c r="AA88" s="113"/>
      <c r="AB88" s="21"/>
      <c r="AC88" s="19"/>
      <c r="AD88" s="20"/>
      <c r="AE88" s="113"/>
      <c r="AF88" s="113"/>
      <c r="AG88" s="21"/>
      <c r="AH88" s="19"/>
      <c r="AI88" s="20"/>
      <c r="AJ88" s="113"/>
      <c r="AK88" s="113"/>
      <c r="AL88" s="21"/>
      <c r="AM88" s="19"/>
      <c r="AN88" s="20"/>
      <c r="AO88" s="113"/>
      <c r="AP88" s="113"/>
      <c r="AQ88" s="21"/>
      <c r="AR88" s="94"/>
      <c r="AS88" s="112"/>
      <c r="BB88" s="15">
        <f>D87+D88+BB87+AZ88</f>
        <v>0</v>
      </c>
      <c r="BC88" s="16"/>
      <c r="BD88" s="16">
        <f>IF(AY87&gt;0,1,0)+AY88</f>
        <v>0</v>
      </c>
      <c r="BE88" s="16">
        <f>IF(BC87&gt;0,IF(BE87&gt;0,VALUE(MID(E87,BE87+1,FIND("]",E87)-BE87-1)),0),AZ88)</f>
        <v>0</v>
      </c>
      <c r="BF88" s="17">
        <f>BA88+IF(D87&gt;0,1,0)</f>
        <v>0</v>
      </c>
      <c r="BG88" s="15">
        <f>I87+I88+BG87+BE88</f>
        <v>0</v>
      </c>
      <c r="BH88" s="16"/>
      <c r="BI88" s="16">
        <f>IF(BD87&gt;0,1,0)+BD88</f>
        <v>0</v>
      </c>
      <c r="BJ88" s="16">
        <f>IF(BH87&gt;0,IF(BJ87&gt;0,VALUE(MID(J87,BJ87+1,FIND("]",J87)-BJ87-1)),0),BE88)</f>
        <v>0</v>
      </c>
      <c r="BK88" s="17">
        <f>BF88+IF(I87&gt;0,1,0)</f>
        <v>0</v>
      </c>
      <c r="BL88" s="15">
        <f>N87+N88+BL87+BJ88</f>
        <v>0</v>
      </c>
      <c r="BM88" s="16"/>
      <c r="BN88" s="16">
        <f>IF(BI87&gt;0,1,0)+BI88</f>
        <v>0</v>
      </c>
      <c r="BO88" s="16">
        <f>IF(BM87&gt;0,IF(BO87&gt;0,VALUE(MID(O87,BO87+1,FIND("]",O87)-BO87-1)),0),BJ88)</f>
        <v>0</v>
      </c>
      <c r="BP88" s="17">
        <f>BK88+IF(N87&gt;0,1,0)</f>
        <v>0</v>
      </c>
      <c r="BQ88" s="15">
        <f>S87+S88+BQ87+BO88</f>
        <v>0</v>
      </c>
      <c r="BR88" s="16"/>
      <c r="BS88" s="16">
        <f>IF(BN87&gt;0,1,0)+BN88</f>
        <v>0</v>
      </c>
      <c r="BT88" s="16">
        <f>IF(BR87&gt;0,IF(BT87&gt;0,VALUE(MID(T87,BT87+1,FIND("]",T87)-BT87-1)),0),BO88)</f>
        <v>0</v>
      </c>
      <c r="BU88" s="17">
        <f>BP88+IF(S87&gt;0,1,0)</f>
        <v>0</v>
      </c>
      <c r="BV88" s="15">
        <f>X87+X88+BV87+BT88</f>
        <v>0</v>
      </c>
      <c r="BW88" s="16"/>
      <c r="BX88" s="16">
        <f>IF(BS87&gt;0,1,0)+BS88</f>
        <v>0</v>
      </c>
      <c r="BY88" s="16">
        <f>IF(BW87&gt;0,IF(BY87&gt;0,VALUE(MID(Y87,BY87+1,FIND("]",Y87)-BY87-1)),0),BT88)</f>
        <v>0</v>
      </c>
      <c r="BZ88" s="17">
        <f>BU88+IF(X87&gt;0,1,0)</f>
        <v>0</v>
      </c>
      <c r="CA88" s="15">
        <f>AC87+AC88+CA87+BY88</f>
        <v>0</v>
      </c>
      <c r="CB88" s="16"/>
      <c r="CC88" s="16">
        <f>IF(BX87&gt;0,1,0)+BX88</f>
        <v>0</v>
      </c>
      <c r="CD88" s="16">
        <f>IF(CB87&gt;0,IF(CD87&gt;0,VALUE(MID(AD87,CD87+1,FIND("]",AD87)-CD87-1)),0),BY88)</f>
        <v>0</v>
      </c>
      <c r="CE88" s="17">
        <f>BZ88+IF(AC87&gt;0,1,0)</f>
        <v>0</v>
      </c>
      <c r="CF88" s="15">
        <f>AH87+AH88+CF87+CD88</f>
        <v>0</v>
      </c>
      <c r="CG88" s="16"/>
      <c r="CH88" s="16">
        <f>IF(CC87&gt;0,1,0)+CC88</f>
        <v>0</v>
      </c>
      <c r="CI88" s="16">
        <f>IF(CG87&gt;0,IF(CI87&gt;0,VALUE(MID(AI87,CI87+1,FIND("]",AI87)-CI87-1)),0),CD88)</f>
        <v>0</v>
      </c>
      <c r="CJ88" s="17">
        <f>CE88+IF(AH87&gt;0,1,0)</f>
        <v>0</v>
      </c>
      <c r="CK88" s="15">
        <f>AM87+AM88+CK87+CI88</f>
        <v>0</v>
      </c>
      <c r="CL88" s="16"/>
      <c r="CM88" s="16">
        <f>IF(CH87&gt;0,1,0)+CH88</f>
        <v>0</v>
      </c>
      <c r="CN88" s="16">
        <f>IF(CL87&gt;0,IF(CN87&gt;0,VALUE(MID(AN87,CN87+1,FIND("]",AN87)-CN87-1)),0),CI88)</f>
        <v>0</v>
      </c>
      <c r="CO88" s="17">
        <f>CJ88+IF(AM87&gt;0,1,0)</f>
        <v>0</v>
      </c>
    </row>
    <row r="89" spans="2:93" ht="12.75" customHeight="1" x14ac:dyDescent="0.2">
      <c r="B89" s="90" t="s">
        <v>88</v>
      </c>
      <c r="C89" s="110"/>
      <c r="D89" s="22"/>
      <c r="E89" s="99" t="str">
        <f>IF(AND(D89+BB89&gt;0,H90&gt;0),INDEX(IntelligenceResultsInfo,BB90+BC90+E90+H90,VLOOKUP($B89,IntelligenceResultsProjectInfo,2,0)),"")</f>
        <v/>
      </c>
      <c r="F89" s="99"/>
      <c r="G89" s="99"/>
      <c r="H89" s="99"/>
      <c r="I89" s="22"/>
      <c r="J89" s="99" t="str">
        <f>IF(AND(I89+BG89&gt;0,M90&gt;0),INDEX(IntelligenceResultsInfo,BG90+BH90+J90+M90,VLOOKUP($B89,IntelligenceResultsProjectInfo,2,0)),"")</f>
        <v/>
      </c>
      <c r="K89" s="99"/>
      <c r="L89" s="99"/>
      <c r="M89" s="99"/>
      <c r="N89" s="22"/>
      <c r="O89" s="99" t="str">
        <f>IF(AND(N89+BL89&gt;0,R90&gt;0),INDEX(IntelligenceResultsInfo,BL90+BM90+O90+R90,VLOOKUP($B89,IntelligenceResultsProjectInfo,2,0)),"")</f>
        <v/>
      </c>
      <c r="P89" s="99"/>
      <c r="Q89" s="99"/>
      <c r="R89" s="99"/>
      <c r="S89" s="22"/>
      <c r="T89" s="99" t="str">
        <f>IF(AND(S89+BQ89&gt;0,W90&gt;0),INDEX(IntelligenceResultsInfo,BQ90+BR90+T90+W90,VLOOKUP($B89,IntelligenceResultsProjectInfo,2,0)),"")</f>
        <v/>
      </c>
      <c r="U89" s="99"/>
      <c r="V89" s="99"/>
      <c r="W89" s="99"/>
      <c r="X89" s="22"/>
      <c r="Y89" s="99" t="str">
        <f>IF(AND(X89+BV89&gt;0,AB90&gt;0),INDEX(IntelligenceResultsInfo,BV90+BW90+Y90+AB90,VLOOKUP($B89,IntelligenceResultsProjectInfo,2,0)),"")</f>
        <v/>
      </c>
      <c r="Z89" s="99"/>
      <c r="AA89" s="99"/>
      <c r="AB89" s="99"/>
      <c r="AC89" s="22"/>
      <c r="AD89" s="99" t="str">
        <f>IF(AND(AC89+CA89&gt;0,AG90&gt;0),INDEX(IntelligenceResultsInfo,CA90+CB90+AD90+AG90,VLOOKUP($B89,IntelligenceResultsProjectInfo,2,0)),"")</f>
        <v/>
      </c>
      <c r="AE89" s="99"/>
      <c r="AF89" s="99"/>
      <c r="AG89" s="99"/>
      <c r="AH89" s="22"/>
      <c r="AI89" s="99" t="str">
        <f>IF(AND(AH89+CF89&gt;0,AL90&gt;0),INDEX(IntelligenceResultsInfo,CF90+CG90+AI90+AL90,VLOOKUP($B89,IntelligenceResultsProjectInfo,2,0)),"")</f>
        <v/>
      </c>
      <c r="AJ89" s="99"/>
      <c r="AK89" s="99"/>
      <c r="AL89" s="99"/>
      <c r="AM89" s="22"/>
      <c r="AN89" s="99" t="str">
        <f>IF(AND(AM89+CK89&gt;0,AQ90&gt;0),INDEX(IntelligenceResultsInfo,CK90+CL90+AN90+AQ90,VLOOKUP($B89,IntelligenceResultsProjectInfo,2,0)),"")</f>
        <v/>
      </c>
      <c r="AO89" s="99"/>
      <c r="AP89" s="99"/>
      <c r="AQ89" s="99"/>
      <c r="AR89" s="88" t="s">
        <v>89</v>
      </c>
      <c r="AS89" s="109"/>
      <c r="BB89" s="15">
        <f>IF(AX89&lt;0,AW90,0)</f>
        <v>0</v>
      </c>
      <c r="BC89" s="16">
        <f>IF(F90&lt;&gt;"",VLOOKUP(F90,TurnInfo,2,0),-1)</f>
        <v>-1</v>
      </c>
      <c r="BD89" s="16">
        <f>IF($AV89&gt;=1,-1*AY90+IF($AV89&gt;=2,AY$73+IF(AND(BC$72&gt;0,BC$72&lt;BC89),1,0),0),0)</f>
        <v>0</v>
      </c>
      <c r="BE89" s="16">
        <f>IF(ISERR(FIND("[",E89)),-1,FIND("[",E89))</f>
        <v>-1</v>
      </c>
      <c r="BF89" s="17">
        <f>IF(E89&lt;&gt;"",IF(AND(LEFT(E89,2)&lt;&gt;"--",LEFT(E89,1)&lt;&gt;"["),IF(LEFT(E89,2)="-2",2,1),0),0)</f>
        <v>0</v>
      </c>
      <c r="BG89" s="15">
        <f>IF(BC89&lt;0,BB89+D89+D90,0)</f>
        <v>0</v>
      </c>
      <c r="BH89" s="16">
        <f>IF(K90&lt;&gt;"",VLOOKUP(K90,TurnInfo,2,0),-1)</f>
        <v>-1</v>
      </c>
      <c r="BI89" s="16">
        <f>IF($AV89&gt;=1,-1*BD90+IF($AV89&gt;=2,BD$73+IF(AND(BH$72&gt;0,BH$72&lt;BH89),1,0),0),0)</f>
        <v>0</v>
      </c>
      <c r="BJ89" s="16">
        <f>IF(ISERR(FIND("[",J89)),-1,FIND("[",J89))</f>
        <v>-1</v>
      </c>
      <c r="BK89" s="17">
        <f>IF(J89&lt;&gt;"",IF(AND(LEFT(J89,2)&lt;&gt;"--",LEFT(J89,1)&lt;&gt;"["),IF(LEFT(J89,2)="-2",2,1),0),0)</f>
        <v>0</v>
      </c>
      <c r="BL89" s="15">
        <f>IF(BH89&lt;0,BG89+I89+I90,0)</f>
        <v>0</v>
      </c>
      <c r="BM89" s="16">
        <f>IF(P90&lt;&gt;"",VLOOKUP(P90,TurnInfo,2,0),-1)</f>
        <v>-1</v>
      </c>
      <c r="BN89" s="16">
        <f>IF($AV89&gt;=1,-1*BI90+IF($AV89&gt;=2,BI$73+IF(AND(BM$72&gt;0,BM$72&lt;BM89),1,0),0),0)</f>
        <v>0</v>
      </c>
      <c r="BO89" s="16">
        <f>IF(ISERR(FIND("[",O89)),-1,FIND("[",O89))</f>
        <v>-1</v>
      </c>
      <c r="BP89" s="17">
        <f>IF(O89&lt;&gt;"",IF(AND(LEFT(O89,2)&lt;&gt;"--",LEFT(O89,1)&lt;&gt;"["),IF(LEFT(O89,2)="-2",2,1),0),0)</f>
        <v>0</v>
      </c>
      <c r="BQ89" s="15">
        <f>IF(BM89&lt;0,BL89+N89+N90,0)</f>
        <v>0</v>
      </c>
      <c r="BR89" s="16">
        <f>IF(U90&lt;&gt;"",VLOOKUP(U90,TurnInfo,2,0),-1)</f>
        <v>-1</v>
      </c>
      <c r="BS89" s="16">
        <f>IF($AV89&gt;=1,-1*BN90+IF($AV89&gt;=2,BN$73+IF(AND(BR$72&gt;0,BR$72&lt;BR89),1,0),0),0)</f>
        <v>0</v>
      </c>
      <c r="BT89" s="16">
        <f>IF(ISERR(FIND("[",T89)),-1,FIND("[",T89))</f>
        <v>-1</v>
      </c>
      <c r="BU89" s="17">
        <f>IF(T89&lt;&gt;"",IF(AND(LEFT(T89,2)&lt;&gt;"--",LEFT(T89,1)&lt;&gt;"["),IF(LEFT(T89,2)="-2",2,1),0),0)</f>
        <v>0</v>
      </c>
      <c r="BV89" s="15">
        <f>IF(BR89&lt;0,BQ89+S89+S90,0)</f>
        <v>0</v>
      </c>
      <c r="BW89" s="16">
        <f>IF(Z90&lt;&gt;"",VLOOKUP(Z90,TurnInfo,2,0),-1)</f>
        <v>-1</v>
      </c>
      <c r="BX89" s="16">
        <f>IF($AV89&gt;=1,-1*BS90+IF($AV89&gt;=2,BS$73+IF(AND(BW$72&gt;0,BW$72&lt;BW89),1,0),0),0)</f>
        <v>0</v>
      </c>
      <c r="BY89" s="16">
        <f>IF(ISERR(FIND("[",Y89)),-1,FIND("[",Y89))</f>
        <v>-1</v>
      </c>
      <c r="BZ89" s="17">
        <f>IF(Y89&lt;&gt;"",IF(AND(LEFT(Y89,2)&lt;&gt;"--",LEFT(Y89,1)&lt;&gt;"["),IF(LEFT(Y89,2)="-2",2,1),0),0)</f>
        <v>0</v>
      </c>
      <c r="CA89" s="15">
        <f>IF(BW89&lt;0,BV89+X89+X90,0)</f>
        <v>0</v>
      </c>
      <c r="CB89" s="16">
        <f>IF(AE90&lt;&gt;"",VLOOKUP(AE90,TurnInfo,2,0),-1)</f>
        <v>-1</v>
      </c>
      <c r="CC89" s="16">
        <f>IF($AV89&gt;=1,-1*BX90+IF($AV89&gt;=2,BX$73+IF(AND(CB$72&gt;0,CB$72&lt;CB89),1,0),0),0)</f>
        <v>0</v>
      </c>
      <c r="CD89" s="16">
        <f>IF(ISERR(FIND("[",AD89)),-1,FIND("[",AD89))</f>
        <v>-1</v>
      </c>
      <c r="CE89" s="17">
        <f>IF(AD89&lt;&gt;"",IF(AND(LEFT(AD89,2)&lt;&gt;"--",LEFT(AD89,1)&lt;&gt;"["),IF(LEFT(AD89,2)="-2",2,1),0),0)</f>
        <v>0</v>
      </c>
      <c r="CF89" s="15">
        <f>IF(CB89&lt;0,CA89+AC89+AC90,0)</f>
        <v>0</v>
      </c>
      <c r="CG89" s="16">
        <f>IF(AJ90&lt;&gt;"",VLOOKUP(AJ90,TurnInfo,2,0),-1)</f>
        <v>-1</v>
      </c>
      <c r="CH89" s="16">
        <f>IF($AV89&gt;=1,-1*CC90+IF($AV89&gt;=2,CC$73+IF(AND(CG$72&gt;0,CG$72&lt;CG89),1,0),0),0)</f>
        <v>0</v>
      </c>
      <c r="CI89" s="16">
        <f>IF(ISERR(FIND("[",AI89)),-1,FIND("[",AI89))</f>
        <v>-1</v>
      </c>
      <c r="CJ89" s="17">
        <f>IF(AI89&lt;&gt;"",IF(AND(LEFT(AI89,2)&lt;&gt;"--",LEFT(AI89,1)&lt;&gt;"["),IF(LEFT(AI89,2)="-2",2,1),0),0)</f>
        <v>0</v>
      </c>
      <c r="CK89" s="15">
        <f>IF(CG89&lt;0,CF89+AH89+AH90,0)</f>
        <v>0</v>
      </c>
      <c r="CL89" s="16">
        <f>IF(AO90&lt;&gt;"",VLOOKUP(AO90,TurnInfo,2,0),-1)</f>
        <v>-1</v>
      </c>
      <c r="CM89" s="16">
        <f>IF($AV89&gt;=1,-1*CH90+IF($AV89&gt;=2,CH$73+IF(AND(CL$72&gt;0,CL$72&lt;CL89),1,0),0),0)</f>
        <v>0</v>
      </c>
      <c r="CN89" s="16">
        <f>IF(ISERR(FIND("[",AN89)),-1,FIND("[",AN89))</f>
        <v>-1</v>
      </c>
      <c r="CO89" s="17">
        <f>IF(AN89&lt;&gt;"",IF(AND(LEFT(AN89,2)&lt;&gt;"--",LEFT(AN89,1)&lt;&gt;"["),IF(LEFT(AN89,2)="-2",2,1),0),0)</f>
        <v>0</v>
      </c>
    </row>
    <row r="90" spans="2:93" ht="12.75" customHeight="1" x14ac:dyDescent="0.2">
      <c r="B90" s="90"/>
      <c r="C90" s="110"/>
      <c r="D90" s="19"/>
      <c r="E90" s="33">
        <f>IF(D89+BB89&gt;0,BD89,0)</f>
        <v>0</v>
      </c>
      <c r="F90" s="113"/>
      <c r="G90" s="113"/>
      <c r="H90" s="21"/>
      <c r="I90" s="19"/>
      <c r="J90" s="33">
        <f>IF(I89+BG89&gt;0,BI89,0)</f>
        <v>0</v>
      </c>
      <c r="K90" s="113"/>
      <c r="L90" s="113"/>
      <c r="M90" s="21"/>
      <c r="N90" s="19"/>
      <c r="O90" s="33">
        <f>IF(N89+BL89&gt;0,BN89,0)</f>
        <v>0</v>
      </c>
      <c r="P90" s="113"/>
      <c r="Q90" s="113"/>
      <c r="R90" s="21"/>
      <c r="S90" s="19"/>
      <c r="T90" s="33">
        <f>IF(S89+BQ89&gt;0,BS89,0)</f>
        <v>0</v>
      </c>
      <c r="U90" s="113"/>
      <c r="V90" s="113"/>
      <c r="W90" s="21"/>
      <c r="X90" s="19"/>
      <c r="Y90" s="33">
        <f>IF(X89+BV89&gt;0,BX89,0)</f>
        <v>0</v>
      </c>
      <c r="Z90" s="113"/>
      <c r="AA90" s="113"/>
      <c r="AB90" s="21"/>
      <c r="AC90" s="19"/>
      <c r="AD90" s="33">
        <f>IF(AC89+CA89&gt;0,CC89,0)</f>
        <v>0</v>
      </c>
      <c r="AE90" s="113"/>
      <c r="AF90" s="113"/>
      <c r="AG90" s="21"/>
      <c r="AH90" s="19"/>
      <c r="AI90" s="33">
        <f>IF(AH89+CF89&gt;0,CH89,0)</f>
        <v>0</v>
      </c>
      <c r="AJ90" s="113"/>
      <c r="AK90" s="113"/>
      <c r="AL90" s="21"/>
      <c r="AM90" s="19"/>
      <c r="AN90" s="33">
        <f>IF(AM89+CK89&gt;0,CM89,0)</f>
        <v>0</v>
      </c>
      <c r="AO90" s="113"/>
      <c r="AP90" s="113"/>
      <c r="AQ90" s="21"/>
      <c r="AR90" s="88"/>
      <c r="AS90" s="109"/>
      <c r="BB90" s="15">
        <f>D89+D90+BB89+AZ90</f>
        <v>0</v>
      </c>
      <c r="BC90" s="16">
        <f>IF(AND(BD$87&gt;0,BD$87&lt;BC89),1,0)+BD$88</f>
        <v>0</v>
      </c>
      <c r="BD90" s="16">
        <f>AY90+BF89</f>
        <v>0</v>
      </c>
      <c r="BE90" s="16">
        <f>IF(BC89&gt;0,IF(BE89&gt;0,VALUE(MID(E89,BE89+1,FIND("]",E89)-BE89-1)),0),AZ90)</f>
        <v>0</v>
      </c>
      <c r="BF90" s="17">
        <f>BA90+IF(D89&gt;0,1,0)</f>
        <v>0</v>
      </c>
      <c r="BG90" s="15">
        <f>I89+I90+BG89+BE90</f>
        <v>0</v>
      </c>
      <c r="BH90" s="16">
        <f>IF(AND(BI$87&gt;0,BI$87&lt;BH89),1,0)+BI$88</f>
        <v>0</v>
      </c>
      <c r="BI90" s="16">
        <f>BD90+BK89</f>
        <v>0</v>
      </c>
      <c r="BJ90" s="16">
        <f>IF(BH89&gt;0,IF(BJ89&gt;0,VALUE(MID(J89,BJ89+1,FIND("]",J89)-BJ89-1)),0),BE90)</f>
        <v>0</v>
      </c>
      <c r="BK90" s="17">
        <f>BF90+IF(I89&gt;0,1,0)</f>
        <v>0</v>
      </c>
      <c r="BL90" s="15">
        <f>N89+N90+BL89+BJ90</f>
        <v>0</v>
      </c>
      <c r="BM90" s="16">
        <f>IF(AND(BN$87&gt;0,BN$87&lt;BM89),1,0)+BN$88</f>
        <v>0</v>
      </c>
      <c r="BN90" s="16">
        <f>BI90+BP89</f>
        <v>0</v>
      </c>
      <c r="BO90" s="16">
        <f>IF(BM89&gt;0,IF(BO89&gt;0,VALUE(MID(O89,BO89+1,FIND("]",O89)-BO89-1)),0),BJ90)</f>
        <v>0</v>
      </c>
      <c r="BP90" s="17">
        <f>BK90+IF(N89&gt;0,1,0)</f>
        <v>0</v>
      </c>
      <c r="BQ90" s="15">
        <f>S89+S90+BQ89+BO90</f>
        <v>0</v>
      </c>
      <c r="BR90" s="16">
        <f>IF(AND(BS$87&gt;0,BS$87&lt;BR89),1,0)+BS$88</f>
        <v>0</v>
      </c>
      <c r="BS90" s="16">
        <f>BN90+BU89</f>
        <v>0</v>
      </c>
      <c r="BT90" s="16">
        <f>IF(BR89&gt;0,IF(BT89&gt;0,VALUE(MID(T89,BT89+1,FIND("]",T89)-BT89-1)),0),BO90)</f>
        <v>0</v>
      </c>
      <c r="BU90" s="17">
        <f>BP90+IF(S89&gt;0,1,0)</f>
        <v>0</v>
      </c>
      <c r="BV90" s="15">
        <f>X89+X90+BV89+BT90</f>
        <v>0</v>
      </c>
      <c r="BW90" s="16">
        <f>IF(AND(BX$87&gt;0,BX$87&lt;BW89),1,0)+BX$88</f>
        <v>0</v>
      </c>
      <c r="BX90" s="16">
        <f>BS90+BZ89</f>
        <v>0</v>
      </c>
      <c r="BY90" s="16">
        <f>IF(BW89&gt;0,IF(BY89&gt;0,VALUE(MID(Y89,BY89+1,FIND("]",Y89)-BY89-1)),0),BT90)</f>
        <v>0</v>
      </c>
      <c r="BZ90" s="17">
        <f>BU90+IF(X89&gt;0,1,0)</f>
        <v>0</v>
      </c>
      <c r="CA90" s="15">
        <f>AC89+AC90+CA89+BY90</f>
        <v>0</v>
      </c>
      <c r="CB90" s="16">
        <f>IF(AND(CC$87&gt;0,CC$87&lt;CB89),1,0)+CC$88</f>
        <v>0</v>
      </c>
      <c r="CC90" s="16">
        <f>BX90+CE89</f>
        <v>0</v>
      </c>
      <c r="CD90" s="16">
        <f>IF(CB89&gt;0,IF(CD89&gt;0,VALUE(MID(AD89,CD89+1,FIND("]",AD89)-CD89-1)),0),BY90)</f>
        <v>0</v>
      </c>
      <c r="CE90" s="17">
        <f>BZ90+IF(AC89&gt;0,1,0)</f>
        <v>0</v>
      </c>
      <c r="CF90" s="15">
        <f>AH89+AH90+CF89+CD90</f>
        <v>0</v>
      </c>
      <c r="CG90" s="16">
        <f>IF(AND(CH$87&gt;0,CH$87&lt;CG89),1,0)+CH$88</f>
        <v>0</v>
      </c>
      <c r="CH90" s="16">
        <f>CC90+CJ89</f>
        <v>0</v>
      </c>
      <c r="CI90" s="16">
        <f>IF(CG89&gt;0,IF(CI89&gt;0,VALUE(MID(AI89,CI89+1,FIND("]",AI89)-CI89-1)),0),CD90)</f>
        <v>0</v>
      </c>
      <c r="CJ90" s="17">
        <f>CE90+IF(AH89&gt;0,1,0)</f>
        <v>0</v>
      </c>
      <c r="CK90" s="15">
        <f>AM89+AM90+CK89+CI90</f>
        <v>0</v>
      </c>
      <c r="CL90" s="16">
        <f>IF(AND(CM$87&gt;0,CM$87&lt;CL89),1,0)+CM$88</f>
        <v>0</v>
      </c>
      <c r="CM90" s="16">
        <f>CH90+CO89</f>
        <v>0</v>
      </c>
      <c r="CN90" s="16">
        <f>IF(CL89&gt;0,IF(CN89&gt;0,VALUE(MID(AN89,CN89+1,FIND("]",AN89)-CN89-1)),0),CI90)</f>
        <v>0</v>
      </c>
      <c r="CO90" s="17">
        <f>CJ90+IF(AM89&gt;0,1,0)</f>
        <v>0</v>
      </c>
    </row>
    <row r="91" spans="2:93" ht="12.75" customHeight="1" x14ac:dyDescent="0.2">
      <c r="B91" s="107" t="s">
        <v>90</v>
      </c>
      <c r="C91" s="108"/>
      <c r="D91" s="22"/>
      <c r="E91" s="99" t="str">
        <f>IF(AND(D91+BB91&gt;0,H92&gt;0),INDEX(IntelligenceResultsInfo,BB92+BC92+E92+H92,VLOOKUP($B91,IntelligenceResultsProjectInfo,2,0)),"")</f>
        <v/>
      </c>
      <c r="F91" s="99"/>
      <c r="G91" s="99"/>
      <c r="H91" s="99"/>
      <c r="I91" s="22"/>
      <c r="J91" s="99" t="str">
        <f>IF(AND(I91+BG91&gt;0,M92&gt;0),INDEX(IntelligenceResultsInfo,BG92+BH92+J92+M92,VLOOKUP($B91,IntelligenceResultsProjectInfo,2,0)),"")</f>
        <v/>
      </c>
      <c r="K91" s="99"/>
      <c r="L91" s="99"/>
      <c r="M91" s="99"/>
      <c r="N91" s="22"/>
      <c r="O91" s="99" t="str">
        <f>IF(AND(N91+BL91&gt;0,R92&gt;0),INDEX(IntelligenceResultsInfo,BL92+BM92+O92+R92,VLOOKUP($B91,IntelligenceResultsProjectInfo,2,0)),"")</f>
        <v/>
      </c>
      <c r="P91" s="99"/>
      <c r="Q91" s="99"/>
      <c r="R91" s="99"/>
      <c r="S91" s="22"/>
      <c r="T91" s="99" t="str">
        <f>IF(AND(S91+BQ91&gt;0,W92&gt;0),INDEX(IntelligenceResultsInfo,BQ92+BR92+T92+W92,VLOOKUP($B91,IntelligenceResultsProjectInfo,2,0)),"")</f>
        <v/>
      </c>
      <c r="U91" s="99"/>
      <c r="V91" s="99"/>
      <c r="W91" s="99"/>
      <c r="X91" s="22"/>
      <c r="Y91" s="99" t="str">
        <f>IF(AND(X91+BV91&gt;0,AB92&gt;0),INDEX(IntelligenceResultsInfo,BV92+BW92+Y92+AB92,VLOOKUP($B91,IntelligenceResultsProjectInfo,2,0)),"")</f>
        <v/>
      </c>
      <c r="Z91" s="99"/>
      <c r="AA91" s="99"/>
      <c r="AB91" s="99"/>
      <c r="AC91" s="22"/>
      <c r="AD91" s="99" t="str">
        <f>IF(AND(AC91+CA91&gt;0,AG92&gt;0),INDEX(IntelligenceResultsInfo,CA92+CB92+AD92+AG92,VLOOKUP($B91,IntelligenceResultsProjectInfo,2,0)),"")</f>
        <v/>
      </c>
      <c r="AE91" s="99"/>
      <c r="AF91" s="99"/>
      <c r="AG91" s="99"/>
      <c r="AH91" s="22"/>
      <c r="AI91" s="99" t="str">
        <f>IF(AND(AH91+CF91&gt;0,AL92&gt;0),INDEX(IntelligenceResultsInfo,CF92+CG92+AI92+AL92,VLOOKUP($B91,IntelligenceResultsProjectInfo,2,0)),"")</f>
        <v/>
      </c>
      <c r="AJ91" s="99"/>
      <c r="AK91" s="99"/>
      <c r="AL91" s="99"/>
      <c r="AM91" s="22"/>
      <c r="AN91" s="99" t="str">
        <f>IF(AND(AM91+CK91&gt;0,AQ92&gt;0),INDEX(IntelligenceResultsInfo,CK92+CL92+AN92+AQ92,VLOOKUP($B91,IntelligenceResultsProjectInfo,2,0)),"")</f>
        <v/>
      </c>
      <c r="AO91" s="99"/>
      <c r="AP91" s="99"/>
      <c r="AQ91" s="99"/>
      <c r="AR91" s="105" t="s">
        <v>89</v>
      </c>
      <c r="AS91" s="106"/>
      <c r="BB91" s="15">
        <f>IF(AX91&lt;0,AW92,0)</f>
        <v>0</v>
      </c>
      <c r="BC91" s="16">
        <f>IF(F92&lt;&gt;"",VLOOKUP(F92,TurnInfo,2,0),-1)</f>
        <v>-1</v>
      </c>
      <c r="BD91" s="16">
        <f>IF($AV91&gt;=1,-1*AY92+IF($AV91&gt;=2,AY$73+IF(AND(BC$72&gt;0,BC$72&lt;BC91),1,0),0),0)</f>
        <v>0</v>
      </c>
      <c r="BE91" s="16">
        <f>IF(ISERR(FIND("[",E91)),-1,FIND("[",E91))</f>
        <v>-1</v>
      </c>
      <c r="BF91" s="17">
        <f>IF(E91&lt;&gt;"",IF(AND(LEFT(E91,2)&lt;&gt;"--",LEFT(E91,1)&lt;&gt;"["),IF(LEFT(E91,2)="-2",2,1),0),0)</f>
        <v>0</v>
      </c>
      <c r="BG91" s="15">
        <f>IF(BC91&lt;0,BB91+D91+D92,0)</f>
        <v>0</v>
      </c>
      <c r="BH91" s="16">
        <f>IF(K92&lt;&gt;"",VLOOKUP(K92,TurnInfo,2,0),-1)</f>
        <v>-1</v>
      </c>
      <c r="BI91" s="16">
        <f>IF($AV91&gt;=1,-1*BD92+IF($AV91&gt;=2,BD$73+IF(AND(BH$72&gt;0,BH$72&lt;BH91),1,0),0),0)</f>
        <v>0</v>
      </c>
      <c r="BJ91" s="16">
        <f>IF(ISERR(FIND("[",J91)),-1,FIND("[",J91))</f>
        <v>-1</v>
      </c>
      <c r="BK91" s="17">
        <f>IF(J91&lt;&gt;"",IF(AND(LEFT(J91,2)&lt;&gt;"--",LEFT(J91,1)&lt;&gt;"["),IF(LEFT(J91,2)="-2",2,1),0),0)</f>
        <v>0</v>
      </c>
      <c r="BL91" s="15">
        <f>IF(BH91&lt;0,BG91+I91+I92,0)</f>
        <v>0</v>
      </c>
      <c r="BM91" s="16">
        <f>IF(P92&lt;&gt;"",VLOOKUP(P92,TurnInfo,2,0),-1)</f>
        <v>-1</v>
      </c>
      <c r="BN91" s="16">
        <f>IF($AV91&gt;=1,-1*BI92+IF($AV91&gt;=2,BI$73+IF(AND(BM$72&gt;0,BM$72&lt;BM91),1,0),0),0)</f>
        <v>0</v>
      </c>
      <c r="BO91" s="16">
        <f>IF(ISERR(FIND("[",O91)),-1,FIND("[",O91))</f>
        <v>-1</v>
      </c>
      <c r="BP91" s="17">
        <f>IF(O91&lt;&gt;"",IF(AND(LEFT(O91,2)&lt;&gt;"--",LEFT(O91,1)&lt;&gt;"["),IF(LEFT(O91,2)="-2",2,1),0),0)</f>
        <v>0</v>
      </c>
      <c r="BQ91" s="15">
        <f>IF(BM91&lt;0,BL91+N91+N92,0)</f>
        <v>0</v>
      </c>
      <c r="BR91" s="16">
        <f>IF(U92&lt;&gt;"",VLOOKUP(U92,TurnInfo,2,0),-1)</f>
        <v>-1</v>
      </c>
      <c r="BS91" s="16">
        <f>IF($AV91&gt;=1,-1*BN92+IF($AV91&gt;=2,BN$73+IF(AND(BR$72&gt;0,BR$72&lt;BR91),1,0),0),0)</f>
        <v>0</v>
      </c>
      <c r="BT91" s="16">
        <f>IF(ISERR(FIND("[",T91)),-1,FIND("[",T91))</f>
        <v>-1</v>
      </c>
      <c r="BU91" s="17">
        <f>IF(T91&lt;&gt;"",IF(AND(LEFT(T91,2)&lt;&gt;"--",LEFT(T91,1)&lt;&gt;"["),IF(LEFT(T91,2)="-2",2,1),0),0)</f>
        <v>0</v>
      </c>
      <c r="BV91" s="15">
        <f>IF(BR91&lt;0,BQ91+S91+S92,0)</f>
        <v>0</v>
      </c>
      <c r="BW91" s="16">
        <f>IF(Z92&lt;&gt;"",VLOOKUP(Z92,TurnInfo,2,0),-1)</f>
        <v>-1</v>
      </c>
      <c r="BX91" s="16">
        <f>IF($AV91&gt;=1,-1*BS92+IF($AV91&gt;=2,BS$73+IF(AND(BW$72&gt;0,BW$72&lt;BW91),1,0),0),0)</f>
        <v>0</v>
      </c>
      <c r="BY91" s="16">
        <f>IF(ISERR(FIND("[",Y91)),-1,FIND("[",Y91))</f>
        <v>-1</v>
      </c>
      <c r="BZ91" s="17">
        <f>IF(Y91&lt;&gt;"",IF(AND(LEFT(Y91,2)&lt;&gt;"--",LEFT(Y91,1)&lt;&gt;"["),IF(LEFT(Y91,2)="-2",2,1),0),0)</f>
        <v>0</v>
      </c>
      <c r="CA91" s="15">
        <f>IF(BW91&lt;0,BV91+X91+X92,0)</f>
        <v>0</v>
      </c>
      <c r="CB91" s="16">
        <f>IF(AE92&lt;&gt;"",VLOOKUP(AE92,TurnInfo,2,0),-1)</f>
        <v>-1</v>
      </c>
      <c r="CC91" s="16">
        <f>IF($AV91&gt;=1,-1*BX92+IF($AV91&gt;=2,BX$73+IF(AND(CB$72&gt;0,CB$72&lt;CB91),1,0),0),0)</f>
        <v>0</v>
      </c>
      <c r="CD91" s="16">
        <f>IF(ISERR(FIND("[",AD91)),-1,FIND("[",AD91))</f>
        <v>-1</v>
      </c>
      <c r="CE91" s="17">
        <f>IF(AD91&lt;&gt;"",IF(AND(LEFT(AD91,2)&lt;&gt;"--",LEFT(AD91,1)&lt;&gt;"["),IF(LEFT(AD91,2)="-2",2,1),0),0)</f>
        <v>0</v>
      </c>
      <c r="CF91" s="15">
        <f>IF(CB91&lt;0,CA91+AC91+AC92,0)</f>
        <v>0</v>
      </c>
      <c r="CG91" s="16">
        <f>IF(AJ92&lt;&gt;"",VLOOKUP(AJ92,TurnInfo,2,0),-1)</f>
        <v>-1</v>
      </c>
      <c r="CH91" s="16">
        <f>IF($AV91&gt;=1,-1*CC92+IF($AV91&gt;=2,CC$73+IF(AND(CG$72&gt;0,CG$72&lt;CG91),1,0),0),0)</f>
        <v>0</v>
      </c>
      <c r="CI91" s="16">
        <f>IF(ISERR(FIND("[",AI91)),-1,FIND("[",AI91))</f>
        <v>-1</v>
      </c>
      <c r="CJ91" s="17">
        <f>IF(AI91&lt;&gt;"",IF(AND(LEFT(AI91,2)&lt;&gt;"--",LEFT(AI91,1)&lt;&gt;"["),IF(LEFT(AI91,2)="-2",2,1),0),0)</f>
        <v>0</v>
      </c>
      <c r="CK91" s="15">
        <f>IF(CG91&lt;0,CF91+AH91+AH92,0)</f>
        <v>0</v>
      </c>
      <c r="CL91" s="16">
        <f>IF(AO92&lt;&gt;"",VLOOKUP(AO92,TurnInfo,2,0),-1)</f>
        <v>-1</v>
      </c>
      <c r="CM91" s="16">
        <f>IF($AV91&gt;=1,-1*CH92+IF($AV91&gt;=2,CH$73+IF(AND(CL$72&gt;0,CL$72&lt;CL91),1,0),0),0)</f>
        <v>0</v>
      </c>
      <c r="CN91" s="16">
        <f>IF(ISERR(FIND("[",AN91)),-1,FIND("[",AN91))</f>
        <v>-1</v>
      </c>
      <c r="CO91" s="17">
        <f>IF(AN91&lt;&gt;"",IF(AND(LEFT(AN91,2)&lt;&gt;"--",LEFT(AN91,1)&lt;&gt;"["),IF(LEFT(AN91,2)="-2",2,1),0),0)</f>
        <v>0</v>
      </c>
    </row>
    <row r="92" spans="2:93" ht="12.75" customHeight="1" x14ac:dyDescent="0.2">
      <c r="B92" s="107"/>
      <c r="C92" s="108"/>
      <c r="D92" s="19"/>
      <c r="E92" s="33">
        <f>IF(D91+BB91&gt;0,BD91,0)</f>
        <v>0</v>
      </c>
      <c r="F92" s="113"/>
      <c r="G92" s="113"/>
      <c r="H92" s="21"/>
      <c r="I92" s="19"/>
      <c r="J92" s="33">
        <f>IF(I91+BG91&gt;0,BI91,0)</f>
        <v>0</v>
      </c>
      <c r="K92" s="113"/>
      <c r="L92" s="113"/>
      <c r="M92" s="21"/>
      <c r="N92" s="19"/>
      <c r="O92" s="33">
        <f>IF(N91+BL91&gt;0,BN91,0)</f>
        <v>0</v>
      </c>
      <c r="P92" s="113"/>
      <c r="Q92" s="113"/>
      <c r="R92" s="21"/>
      <c r="S92" s="19"/>
      <c r="T92" s="33">
        <f>IF(S91+BQ91&gt;0,BS91,0)</f>
        <v>0</v>
      </c>
      <c r="U92" s="113"/>
      <c r="V92" s="113"/>
      <c r="W92" s="21"/>
      <c r="X92" s="19"/>
      <c r="Y92" s="33">
        <f>IF(X91+BV91&gt;0,BX91,0)</f>
        <v>0</v>
      </c>
      <c r="Z92" s="113"/>
      <c r="AA92" s="113"/>
      <c r="AB92" s="21"/>
      <c r="AC92" s="19"/>
      <c r="AD92" s="33">
        <f>IF(AC91+CA91&gt;0,CC91,0)</f>
        <v>0</v>
      </c>
      <c r="AE92" s="113"/>
      <c r="AF92" s="113"/>
      <c r="AG92" s="21"/>
      <c r="AH92" s="19"/>
      <c r="AI92" s="33">
        <f>IF(AH91+CF91&gt;0,CH91,0)</f>
        <v>0</v>
      </c>
      <c r="AJ92" s="113"/>
      <c r="AK92" s="113"/>
      <c r="AL92" s="21"/>
      <c r="AM92" s="19"/>
      <c r="AN92" s="33">
        <f>IF(AM91+CK91&gt;0,CM91,0)</f>
        <v>0</v>
      </c>
      <c r="AO92" s="113"/>
      <c r="AP92" s="113"/>
      <c r="AQ92" s="21"/>
      <c r="AR92" s="105"/>
      <c r="AS92" s="106"/>
      <c r="BB92" s="15">
        <f>D91+D92+BB91+AZ92</f>
        <v>0</v>
      </c>
      <c r="BC92" s="16">
        <f>IF(AND(BD$87&gt;0,BD$87&lt;BC91),1,0)+BD$88</f>
        <v>0</v>
      </c>
      <c r="BD92" s="16">
        <f>AY92+BF91</f>
        <v>0</v>
      </c>
      <c r="BE92" s="16">
        <f>IF(BC91&gt;0,IF(BE91&gt;0,VALUE(MID(E91,BE91+1,FIND("]",E91)-BE91-1)),0),AZ92)</f>
        <v>0</v>
      </c>
      <c r="BF92" s="17">
        <f>BA92+IF(D91&gt;0,1,0)</f>
        <v>0</v>
      </c>
      <c r="BG92" s="15">
        <f>I91+I92+BG91+BE92</f>
        <v>0</v>
      </c>
      <c r="BH92" s="16">
        <f>IF(AND(BI$87&gt;0,BI$87&lt;BH91),1,0)+BI$88</f>
        <v>0</v>
      </c>
      <c r="BI92" s="16">
        <f>BD92+BK91</f>
        <v>0</v>
      </c>
      <c r="BJ92" s="16">
        <f>IF(BH91&gt;0,IF(BJ91&gt;0,VALUE(MID(J91,BJ91+1,FIND("]",J91)-BJ91-1)),0),BE92)</f>
        <v>0</v>
      </c>
      <c r="BK92" s="17">
        <f>BF92+IF(I91&gt;0,1,0)</f>
        <v>0</v>
      </c>
      <c r="BL92" s="15">
        <f>N91+N92+BL91+BJ92</f>
        <v>0</v>
      </c>
      <c r="BM92" s="16">
        <f>IF(AND(BN$87&gt;0,BN$87&lt;BM91),1,0)+BN$88</f>
        <v>0</v>
      </c>
      <c r="BN92" s="16">
        <f>BI92+BP91</f>
        <v>0</v>
      </c>
      <c r="BO92" s="16">
        <f>IF(BM91&gt;0,IF(BO91&gt;0,VALUE(MID(O91,BO91+1,FIND("]",O91)-BO91-1)),0),BJ92)</f>
        <v>0</v>
      </c>
      <c r="BP92" s="17">
        <f>BK92+IF(N91&gt;0,1,0)</f>
        <v>0</v>
      </c>
      <c r="BQ92" s="15">
        <f>S91+S92+BQ91+BO92</f>
        <v>0</v>
      </c>
      <c r="BR92" s="16">
        <f>IF(AND(BS$87&gt;0,BS$87&lt;BR91),1,0)+BS$88</f>
        <v>0</v>
      </c>
      <c r="BS92" s="16">
        <f>BN92+BU91</f>
        <v>0</v>
      </c>
      <c r="BT92" s="16">
        <f>IF(BR91&gt;0,IF(BT91&gt;0,VALUE(MID(T91,BT91+1,FIND("]",T91)-BT91-1)),0),BO92)</f>
        <v>0</v>
      </c>
      <c r="BU92" s="17">
        <f>BP92+IF(S91&gt;0,1,0)</f>
        <v>0</v>
      </c>
      <c r="BV92" s="15">
        <f>X91+X92+BV91+BT92</f>
        <v>0</v>
      </c>
      <c r="BW92" s="16">
        <f>IF(AND(BX$87&gt;0,BX$87&lt;BW91),1,0)+BX$88</f>
        <v>0</v>
      </c>
      <c r="BX92" s="16">
        <f>BS92+BZ91</f>
        <v>0</v>
      </c>
      <c r="BY92" s="16">
        <f>IF(BW91&gt;0,IF(BY91&gt;0,VALUE(MID(Y91,BY91+1,FIND("]",Y91)-BY91-1)),0),BT92)</f>
        <v>0</v>
      </c>
      <c r="BZ92" s="17">
        <f>BU92+IF(X91&gt;0,1,0)</f>
        <v>0</v>
      </c>
      <c r="CA92" s="15">
        <f>AC91+AC92+CA91+BY92</f>
        <v>0</v>
      </c>
      <c r="CB92" s="16">
        <f>IF(AND(CC$87&gt;0,CC$87&lt;CB91),1,0)+CC$88</f>
        <v>0</v>
      </c>
      <c r="CC92" s="16">
        <f>BX92+CE91</f>
        <v>0</v>
      </c>
      <c r="CD92" s="16">
        <f>IF(CB91&gt;0,IF(CD91&gt;0,VALUE(MID(AD91,CD91+1,FIND("]",AD91)-CD91-1)),0),BY92)</f>
        <v>0</v>
      </c>
      <c r="CE92" s="17">
        <f>BZ92+IF(AC91&gt;0,1,0)</f>
        <v>0</v>
      </c>
      <c r="CF92" s="15">
        <f>AH91+AH92+CF91+CD92</f>
        <v>0</v>
      </c>
      <c r="CG92" s="16">
        <f>IF(AND(CH$87&gt;0,CH$87&lt;CG91),1,0)+CH$88</f>
        <v>0</v>
      </c>
      <c r="CH92" s="16">
        <f>CC92+CJ91</f>
        <v>0</v>
      </c>
      <c r="CI92" s="16">
        <f>IF(CG91&gt;0,IF(CI91&gt;0,VALUE(MID(AI91,CI91+1,FIND("]",AI91)-CI91-1)),0),CD92)</f>
        <v>0</v>
      </c>
      <c r="CJ92" s="17">
        <f>CE92+IF(AH91&gt;0,1,0)</f>
        <v>0</v>
      </c>
      <c r="CK92" s="15">
        <f>AM91+AM92+CK91+CI92</f>
        <v>0</v>
      </c>
      <c r="CL92" s="16">
        <f>IF(AND(CM$87&gt;0,CM$87&lt;CL91),1,0)+CM$88</f>
        <v>0</v>
      </c>
      <c r="CM92" s="16">
        <f>CH92+CO91</f>
        <v>0</v>
      </c>
      <c r="CN92" s="16">
        <f>IF(CL91&gt;0,IF(CN91&gt;0,VALUE(MID(AN91,CN91+1,FIND("]",AN91)-CN91-1)),0),CI92)</f>
        <v>0</v>
      </c>
      <c r="CO92" s="17">
        <f>CJ92+IF(AM91&gt;0,1,0)</f>
        <v>0</v>
      </c>
    </row>
    <row r="93" spans="2:93" ht="12.75" customHeight="1" x14ac:dyDescent="0.2">
      <c r="B93" s="103" t="s">
        <v>91</v>
      </c>
      <c r="C93" s="104"/>
      <c r="D93" s="22"/>
      <c r="E93" s="99" t="str">
        <f>IF(AND(D93+BB93&gt;0,H94&gt;0),INDEX(IntelligenceResultsInfo,BB94+BC94+E94+H94,VLOOKUP($B93,IntelligenceResultsProjectInfo,2,0)),"")</f>
        <v/>
      </c>
      <c r="F93" s="99"/>
      <c r="G93" s="99"/>
      <c r="H93" s="99"/>
      <c r="I93" s="22"/>
      <c r="J93" s="99" t="str">
        <f>IF(AND(I93+BG93&gt;0,M94&gt;0),INDEX(IntelligenceResultsInfo,BG94+BH94+J94+M94,VLOOKUP($B93,IntelligenceResultsProjectInfo,2,0)),"")</f>
        <v/>
      </c>
      <c r="K93" s="99"/>
      <c r="L93" s="99"/>
      <c r="M93" s="99"/>
      <c r="N93" s="22"/>
      <c r="O93" s="99" t="str">
        <f>IF(AND(N93+BL93&gt;0,R94&gt;0),INDEX(IntelligenceResultsInfo,BL94+BM94+O94+R94,VLOOKUP($B93,IntelligenceResultsProjectInfo,2,0)),"")</f>
        <v/>
      </c>
      <c r="P93" s="99"/>
      <c r="Q93" s="99"/>
      <c r="R93" s="99"/>
      <c r="S93" s="22"/>
      <c r="T93" s="99" t="str">
        <f>IF(AND(S93+BQ93&gt;0,W94&gt;0),INDEX(IntelligenceResultsInfo,BQ94+BR94+T94+W94,VLOOKUP($B93,IntelligenceResultsProjectInfo,2,0)),"")</f>
        <v/>
      </c>
      <c r="U93" s="99"/>
      <c r="V93" s="99"/>
      <c r="W93" s="99"/>
      <c r="X93" s="22"/>
      <c r="Y93" s="99" t="str">
        <f>IF(AND(X93+BV93&gt;0,AB94&gt;0),INDEX(IntelligenceResultsInfo,BV94+BW94+Y94+AB94,VLOOKUP($B93,IntelligenceResultsProjectInfo,2,0)),"")</f>
        <v/>
      </c>
      <c r="Z93" s="99"/>
      <c r="AA93" s="99"/>
      <c r="AB93" s="99"/>
      <c r="AC93" s="22"/>
      <c r="AD93" s="99" t="str">
        <f>IF(AND(AC93+CA93&gt;0,AG94&gt;0),INDEX(IntelligenceResultsInfo,CA94+CB94+AD94+AG94,VLOOKUP($B93,IntelligenceResultsProjectInfo,2,0)),"")</f>
        <v/>
      </c>
      <c r="AE93" s="99"/>
      <c r="AF93" s="99"/>
      <c r="AG93" s="99"/>
      <c r="AH93" s="22"/>
      <c r="AI93" s="99" t="str">
        <f>IF(AND(AH93+CF93&gt;0,AL94&gt;0),INDEX(IntelligenceResultsInfo,CF94+CG94+AI94+AL94,VLOOKUP($B93,IntelligenceResultsProjectInfo,2,0)),"")</f>
        <v/>
      </c>
      <c r="AJ93" s="99"/>
      <c r="AK93" s="99"/>
      <c r="AL93" s="99"/>
      <c r="AM93" s="22"/>
      <c r="AN93" s="99" t="str">
        <f>IF(AND(AM93+CK93&gt;0,AQ94&gt;0),INDEX(IntelligenceResultsInfo,CK94+CL94+AN94+AQ94,VLOOKUP($B93,IntelligenceResultsProjectInfo,2,0)),"")</f>
        <v/>
      </c>
      <c r="AO93" s="99"/>
      <c r="AP93" s="99"/>
      <c r="AQ93" s="99"/>
      <c r="AR93" s="100" t="s">
        <v>51</v>
      </c>
      <c r="AS93" s="101"/>
      <c r="BB93" s="15">
        <f>IF(AX93&lt;0,AW94,0)</f>
        <v>0</v>
      </c>
      <c r="BC93" s="16">
        <f>IF(F94&lt;&gt;"",VLOOKUP(F94,TurnInfo,2,0),-1)</f>
        <v>-1</v>
      </c>
      <c r="BD93" s="16">
        <f>IF($AV93&gt;=1,-1*AY94+IF($AV93&gt;=2,AY$73+IF(AND(BC$72&gt;0,BC$72&lt;BC93),1,0),0),0)</f>
        <v>0</v>
      </c>
      <c r="BE93" s="16">
        <f>IF(ISERR(FIND("[",E93)),-1,FIND("[",E93))</f>
        <v>-1</v>
      </c>
      <c r="BF93" s="17">
        <f>IF(E93&lt;&gt;"",IF(AND(LEFT(E93,2)&lt;&gt;"--",LEFT(E93,1)&lt;&gt;"["),IF(LEFT(E93,2)="-2",2,1),0),0)</f>
        <v>0</v>
      </c>
      <c r="BG93" s="15">
        <f>IF(BC93&lt;0,BB93+D93+D94,0)</f>
        <v>0</v>
      </c>
      <c r="BH93" s="16">
        <f>IF(K94&lt;&gt;"",VLOOKUP(K94,TurnInfo,2,0),-1)</f>
        <v>-1</v>
      </c>
      <c r="BI93" s="16">
        <f>IF($AV93&gt;=1,-1*BD94+IF($AV93&gt;=2,BD$73+IF(AND(BH$72&gt;0,BH$72&lt;BH93),1,0),0),0)</f>
        <v>0</v>
      </c>
      <c r="BJ93" s="16">
        <f>IF(ISERR(FIND("[",J93)),-1,FIND("[",J93))</f>
        <v>-1</v>
      </c>
      <c r="BK93" s="17">
        <f>IF(J93&lt;&gt;"",IF(AND(LEFT(J93,2)&lt;&gt;"--",LEFT(J93,1)&lt;&gt;"["),IF(LEFT(J93,2)="-2",2,1),0),0)</f>
        <v>0</v>
      </c>
      <c r="BL93" s="15">
        <f>IF(BH93&lt;0,BG93+I93+I94,0)</f>
        <v>0</v>
      </c>
      <c r="BM93" s="16">
        <f>IF(P94&lt;&gt;"",VLOOKUP(P94,TurnInfo,2,0),-1)</f>
        <v>-1</v>
      </c>
      <c r="BN93" s="16">
        <f>IF($AV93&gt;=1,-1*BI94+IF($AV93&gt;=2,BI$73+IF(AND(BM$72&gt;0,BM$72&lt;BM93),1,0),0),0)</f>
        <v>0</v>
      </c>
      <c r="BO93" s="16">
        <f>IF(ISERR(FIND("[",O93)),-1,FIND("[",O93))</f>
        <v>-1</v>
      </c>
      <c r="BP93" s="17">
        <f>IF(O93&lt;&gt;"",IF(AND(LEFT(O93,2)&lt;&gt;"--",LEFT(O93,1)&lt;&gt;"["),IF(LEFT(O93,2)="-2",2,1),0),0)</f>
        <v>0</v>
      </c>
      <c r="BQ93" s="15">
        <f>IF(BM93&lt;0,BL93+N93+N94,0)</f>
        <v>0</v>
      </c>
      <c r="BR93" s="16">
        <f>IF(U94&lt;&gt;"",VLOOKUP(U94,TurnInfo,2,0),-1)</f>
        <v>-1</v>
      </c>
      <c r="BS93" s="16">
        <f>IF($AV93&gt;=1,-1*BN94+IF($AV93&gt;=2,BN$73+IF(AND(BR$72&gt;0,BR$72&lt;BR93),1,0),0),0)</f>
        <v>0</v>
      </c>
      <c r="BT93" s="16">
        <f>IF(ISERR(FIND("[",T93)),-1,FIND("[",T93))</f>
        <v>-1</v>
      </c>
      <c r="BU93" s="17">
        <f>IF(T93&lt;&gt;"",IF(AND(LEFT(T93,2)&lt;&gt;"--",LEFT(T93,1)&lt;&gt;"["),IF(LEFT(T93,2)="-2",2,1),0),0)</f>
        <v>0</v>
      </c>
      <c r="BV93" s="15">
        <f>IF(BR93&lt;0,BQ93+S93+S94,0)</f>
        <v>0</v>
      </c>
      <c r="BW93" s="16">
        <f>IF(Z94&lt;&gt;"",VLOOKUP(Z94,TurnInfo,2,0),-1)</f>
        <v>-1</v>
      </c>
      <c r="BX93" s="16">
        <f>IF($AV93&gt;=1,-1*BS94+IF($AV93&gt;=2,BS$73+IF(AND(BW$72&gt;0,BW$72&lt;BW93),1,0),0),0)</f>
        <v>0</v>
      </c>
      <c r="BY93" s="16">
        <f>IF(ISERR(FIND("[",Y93)),-1,FIND("[",Y93))</f>
        <v>-1</v>
      </c>
      <c r="BZ93" s="17">
        <f>IF(Y93&lt;&gt;"",IF(AND(LEFT(Y93,2)&lt;&gt;"--",LEFT(Y93,1)&lt;&gt;"["),IF(LEFT(Y93,2)="-2",2,1),0),0)</f>
        <v>0</v>
      </c>
      <c r="CA93" s="15">
        <f>IF(BW93&lt;0,BV93+X93+X94,0)</f>
        <v>0</v>
      </c>
      <c r="CB93" s="16">
        <f>IF(AE94&lt;&gt;"",VLOOKUP(AE94,TurnInfo,2,0),-1)</f>
        <v>-1</v>
      </c>
      <c r="CC93" s="16">
        <f>IF($AV93&gt;=1,-1*BX94+IF($AV93&gt;=2,BX$73+IF(AND(CB$72&gt;0,CB$72&lt;CB93),1,0),0),0)</f>
        <v>0</v>
      </c>
      <c r="CD93" s="16">
        <f>IF(ISERR(FIND("[",AD93)),-1,FIND("[",AD93))</f>
        <v>-1</v>
      </c>
      <c r="CE93" s="17">
        <f>IF(AD93&lt;&gt;"",IF(AND(LEFT(AD93,2)&lt;&gt;"--",LEFT(AD93,1)&lt;&gt;"["),IF(LEFT(AD93,2)="-2",2,1),0),0)</f>
        <v>0</v>
      </c>
      <c r="CF93" s="15">
        <f>IF(CB93&lt;0,CA93+AC93+AC94,0)</f>
        <v>0</v>
      </c>
      <c r="CG93" s="16">
        <f>IF(AJ94&lt;&gt;"",VLOOKUP(AJ94,TurnInfo,2,0),-1)</f>
        <v>-1</v>
      </c>
      <c r="CH93" s="16">
        <f>IF($AV93&gt;=1,-1*CC94+IF($AV93&gt;=2,CC$73+IF(AND(CG$72&gt;0,CG$72&lt;CG93),1,0),0),0)</f>
        <v>0</v>
      </c>
      <c r="CI93" s="16">
        <f>IF(ISERR(FIND("[",AI93)),-1,FIND("[",AI93))</f>
        <v>-1</v>
      </c>
      <c r="CJ93" s="17">
        <f>IF(AI93&lt;&gt;"",IF(AND(LEFT(AI93,2)&lt;&gt;"--",LEFT(AI93,1)&lt;&gt;"["),IF(LEFT(AI93,2)="-2",2,1),0),0)</f>
        <v>0</v>
      </c>
      <c r="CK93" s="15">
        <f>IF(CG93&lt;0,CF93+AH93+AH94,0)</f>
        <v>0</v>
      </c>
      <c r="CL93" s="16">
        <f>IF(AO94&lt;&gt;"",VLOOKUP(AO94,TurnInfo,2,0),-1)</f>
        <v>-1</v>
      </c>
      <c r="CM93" s="16">
        <f>IF($AV93&gt;=1,-1*CH94+IF($AV93&gt;=2,CH$73+IF(AND(CL$72&gt;0,CL$72&lt;CL93),1,0),0),0)</f>
        <v>0</v>
      </c>
      <c r="CN93" s="16">
        <f>IF(ISERR(FIND("[",AN93)),-1,FIND("[",AN93))</f>
        <v>-1</v>
      </c>
      <c r="CO93" s="17">
        <f>IF(AN93&lt;&gt;"",IF(AND(LEFT(AN93,2)&lt;&gt;"--",LEFT(AN93,1)&lt;&gt;"["),IF(LEFT(AN93,2)="-2",2,1),0),0)</f>
        <v>0</v>
      </c>
    </row>
    <row r="94" spans="2:93" ht="12.75" customHeight="1" x14ac:dyDescent="0.2">
      <c r="B94" s="103"/>
      <c r="C94" s="104"/>
      <c r="D94" s="19"/>
      <c r="E94" s="33">
        <f>IF(D93+BB93&gt;0,BD93,0)</f>
        <v>0</v>
      </c>
      <c r="F94" s="113"/>
      <c r="G94" s="113"/>
      <c r="H94" s="21"/>
      <c r="I94" s="19"/>
      <c r="J94" s="33">
        <f>IF(I93+BG93&gt;0,BI93,0)</f>
        <v>0</v>
      </c>
      <c r="K94" s="113"/>
      <c r="L94" s="113"/>
      <c r="M94" s="21"/>
      <c r="N94" s="19"/>
      <c r="O94" s="33">
        <f>IF(N93+BL93&gt;0,BN93,0)</f>
        <v>0</v>
      </c>
      <c r="P94" s="113"/>
      <c r="Q94" s="113"/>
      <c r="R94" s="21"/>
      <c r="S94" s="19"/>
      <c r="T94" s="33">
        <f>IF(S93+BQ93&gt;0,BS93,0)</f>
        <v>0</v>
      </c>
      <c r="U94" s="113"/>
      <c r="V94" s="113"/>
      <c r="W94" s="21"/>
      <c r="X94" s="19"/>
      <c r="Y94" s="33">
        <f>IF(X93+BV93&gt;0,BX93,0)</f>
        <v>0</v>
      </c>
      <c r="Z94" s="113"/>
      <c r="AA94" s="113"/>
      <c r="AB94" s="21"/>
      <c r="AC94" s="19"/>
      <c r="AD94" s="33">
        <f>IF(AC93+CA93&gt;0,CC93,0)</f>
        <v>0</v>
      </c>
      <c r="AE94" s="113"/>
      <c r="AF94" s="113"/>
      <c r="AG94" s="21"/>
      <c r="AH94" s="19"/>
      <c r="AI94" s="33">
        <f>IF(AH93+CF93&gt;0,CH93,0)</f>
        <v>0</v>
      </c>
      <c r="AJ94" s="113"/>
      <c r="AK94" s="113"/>
      <c r="AL94" s="21"/>
      <c r="AM94" s="19"/>
      <c r="AN94" s="33">
        <f>IF(AM93+CK93&gt;0,CM93,0)</f>
        <v>0</v>
      </c>
      <c r="AO94" s="113"/>
      <c r="AP94" s="113"/>
      <c r="AQ94" s="21"/>
      <c r="AR94" s="100"/>
      <c r="AS94" s="101"/>
      <c r="BB94" s="15">
        <f>D93+D94+BB93+AZ94</f>
        <v>0</v>
      </c>
      <c r="BC94" s="16">
        <f>IF(AND(BD$87&gt;0,BD$87&lt;BC93),1,0)+BD$88</f>
        <v>0</v>
      </c>
      <c r="BD94" s="16">
        <f>AY94+BF93</f>
        <v>0</v>
      </c>
      <c r="BE94" s="16">
        <f>IF(BC93&gt;0,IF(BE93&gt;0,VALUE(MID(E93,BE93+1,FIND("]",E93)-BE93-1)),0),AZ94)</f>
        <v>0</v>
      </c>
      <c r="BF94" s="17">
        <f>BA94+IF(D93&gt;0,1,0)</f>
        <v>0</v>
      </c>
      <c r="BG94" s="15">
        <f>I93+I94+BG93+BE94</f>
        <v>0</v>
      </c>
      <c r="BH94" s="16">
        <f>IF(AND(BI$87&gt;0,BI$87&lt;BH93),1,0)+BI$88</f>
        <v>0</v>
      </c>
      <c r="BI94" s="16">
        <f>BD94+BK93</f>
        <v>0</v>
      </c>
      <c r="BJ94" s="16">
        <f>IF(BH93&gt;0,IF(BJ93&gt;0,VALUE(MID(J93,BJ93+1,FIND("]",J93)-BJ93-1)),0),BE94)</f>
        <v>0</v>
      </c>
      <c r="BK94" s="17">
        <f>BF94+IF(I93&gt;0,1,0)</f>
        <v>0</v>
      </c>
      <c r="BL94" s="15">
        <f>N93+N94+BL93+BJ94</f>
        <v>0</v>
      </c>
      <c r="BM94" s="16">
        <f>IF(AND(BN$87&gt;0,BN$87&lt;BM93),1,0)+BN$88</f>
        <v>0</v>
      </c>
      <c r="BN94" s="16">
        <f>BI94+BP93</f>
        <v>0</v>
      </c>
      <c r="BO94" s="16">
        <f>IF(BM93&gt;0,IF(BO93&gt;0,VALUE(MID(O93,BO93+1,FIND("]",O93)-BO93-1)),0),BJ94)</f>
        <v>0</v>
      </c>
      <c r="BP94" s="17">
        <f>BK94+IF(N93&gt;0,1,0)</f>
        <v>0</v>
      </c>
      <c r="BQ94" s="15">
        <f>S93+S94+BQ93+BO94</f>
        <v>0</v>
      </c>
      <c r="BR94" s="16">
        <f>IF(AND(BS$87&gt;0,BS$87&lt;BR93),1,0)+BS$88</f>
        <v>0</v>
      </c>
      <c r="BS94" s="16">
        <f>BN94+BU93</f>
        <v>0</v>
      </c>
      <c r="BT94" s="16">
        <f>IF(BR93&gt;0,IF(BT93&gt;0,VALUE(MID(T93,BT93+1,FIND("]",T93)-BT93-1)),0),BO94)</f>
        <v>0</v>
      </c>
      <c r="BU94" s="17">
        <f>BP94+IF(S93&gt;0,1,0)</f>
        <v>0</v>
      </c>
      <c r="BV94" s="15">
        <f>X93+X94+BV93+BT94</f>
        <v>0</v>
      </c>
      <c r="BW94" s="16">
        <f>IF(AND(BX$87&gt;0,BX$87&lt;BW93),1,0)+BX$88</f>
        <v>0</v>
      </c>
      <c r="BX94" s="16">
        <f>BS94+BZ93</f>
        <v>0</v>
      </c>
      <c r="BY94" s="16">
        <f>IF(BW93&gt;0,IF(BY93&gt;0,VALUE(MID(Y93,BY93+1,FIND("]",Y93)-BY93-1)),0),BT94)</f>
        <v>0</v>
      </c>
      <c r="BZ94" s="17">
        <f>BU94+IF(X93&gt;0,1,0)</f>
        <v>0</v>
      </c>
      <c r="CA94" s="15">
        <f>AC93+AC94+CA93+BY94</f>
        <v>0</v>
      </c>
      <c r="CB94" s="16">
        <f>IF(AND(CC$87&gt;0,CC$87&lt;CB93),1,0)+CC$88</f>
        <v>0</v>
      </c>
      <c r="CC94" s="16">
        <f>BX94+CE93</f>
        <v>0</v>
      </c>
      <c r="CD94" s="16">
        <f>IF(CB93&gt;0,IF(CD93&gt;0,VALUE(MID(AD93,CD93+1,FIND("]",AD93)-CD93-1)),0),BY94)</f>
        <v>0</v>
      </c>
      <c r="CE94" s="17">
        <f>BZ94+IF(AC93&gt;0,1,0)</f>
        <v>0</v>
      </c>
      <c r="CF94" s="15">
        <f>AH93+AH94+CF93+CD94</f>
        <v>0</v>
      </c>
      <c r="CG94" s="16">
        <f>IF(AND(CH$87&gt;0,CH$87&lt;CG93),1,0)+CH$88</f>
        <v>0</v>
      </c>
      <c r="CH94" s="16">
        <f>CC94+CJ93</f>
        <v>0</v>
      </c>
      <c r="CI94" s="16">
        <f>IF(CG93&gt;0,IF(CI93&gt;0,VALUE(MID(AI93,CI93+1,FIND("]",AI93)-CI93-1)),0),CD94)</f>
        <v>0</v>
      </c>
      <c r="CJ94" s="17">
        <f>CE94+IF(AH93&gt;0,1,0)</f>
        <v>0</v>
      </c>
      <c r="CK94" s="15">
        <f>AM93+AM94+CK93+CI94</f>
        <v>0</v>
      </c>
      <c r="CL94" s="16">
        <f>IF(AND(CM$87&gt;0,CM$87&lt;CL93),1,0)+CM$88</f>
        <v>0</v>
      </c>
      <c r="CM94" s="16">
        <f>CH94+CO93</f>
        <v>0</v>
      </c>
      <c r="CN94" s="16">
        <f>IF(CL93&gt;0,IF(CN93&gt;0,VALUE(MID(AN93,CN93+1,FIND("]",AN93)-CN93-1)),0),CI94)</f>
        <v>0</v>
      </c>
      <c r="CO94" s="17">
        <f>CJ94+IF(AM93&gt;0,1,0)</f>
        <v>0</v>
      </c>
    </row>
    <row r="95" spans="2:93" ht="12.75" customHeight="1" x14ac:dyDescent="0.2">
      <c r="B95" s="103" t="s">
        <v>112</v>
      </c>
      <c r="C95" s="104"/>
      <c r="D95" s="22"/>
      <c r="E95" s="99" t="str">
        <f>IF(AND(D95+BB95&gt;0,H96&gt;0),INDEX(IntelligenceResultsInfo,BB96+BC96+E96+H96,VLOOKUP($B95,IntelligenceResultsProjectInfo,2,0)),"")</f>
        <v/>
      </c>
      <c r="F95" s="99"/>
      <c r="G95" s="99"/>
      <c r="H95" s="99"/>
      <c r="I95" s="22"/>
      <c r="J95" s="99" t="str">
        <f>IF(AND(I95+BG95&gt;0,M96&gt;0),INDEX(IntelligenceResultsInfo,BG96+BH96+J96+M96,VLOOKUP($B95,IntelligenceResultsProjectInfo,2,0)),"")</f>
        <v/>
      </c>
      <c r="K95" s="99"/>
      <c r="L95" s="99"/>
      <c r="M95" s="99"/>
      <c r="N95" s="22"/>
      <c r="O95" s="99" t="str">
        <f>IF(AND(N95+BL95&gt;0,R96&gt;0),INDEX(IntelligenceResultsInfo,BL96+BM96+O96+R96,VLOOKUP($B95,IntelligenceResultsProjectInfo,2,0)),"")</f>
        <v/>
      </c>
      <c r="P95" s="99"/>
      <c r="Q95" s="99"/>
      <c r="R95" s="99"/>
      <c r="S95" s="22"/>
      <c r="T95" s="99" t="str">
        <f>IF(AND(S95+BQ95&gt;0,W96&gt;0),INDEX(IntelligenceResultsInfo,BQ96+BR96+T96+W96,VLOOKUP($B95,IntelligenceResultsProjectInfo,2,0)),"")</f>
        <v/>
      </c>
      <c r="U95" s="99"/>
      <c r="V95" s="99"/>
      <c r="W95" s="99"/>
      <c r="X95" s="22"/>
      <c r="Y95" s="99" t="str">
        <f>IF(AND(X95+BV95&gt;0,AB96&gt;0),INDEX(IntelligenceResultsInfo,BV96+BW96+Y96+AB96,VLOOKUP($B95,IntelligenceResultsProjectInfo,2,0)),"")</f>
        <v/>
      </c>
      <c r="Z95" s="99"/>
      <c r="AA95" s="99"/>
      <c r="AB95" s="99"/>
      <c r="AC95" s="22"/>
      <c r="AD95" s="99" t="str">
        <f>IF(AND(AC95+CA95&gt;0,AG96&gt;0),INDEX(IntelligenceResultsInfo,CA96+CB96+AD96+AG96,VLOOKUP($B95,IntelligenceResultsProjectInfo,2,0)),"")</f>
        <v/>
      </c>
      <c r="AE95" s="99"/>
      <c r="AF95" s="99"/>
      <c r="AG95" s="99"/>
      <c r="AH95" s="22"/>
      <c r="AI95" s="99" t="str">
        <f>IF(AND(AH95+CF95&gt;0,AL96&gt;0),INDEX(IntelligenceResultsInfo,CF96+CG96+AI96+AL96,VLOOKUP($B95,IntelligenceResultsProjectInfo,2,0)),"")</f>
        <v/>
      </c>
      <c r="AJ95" s="99"/>
      <c r="AK95" s="99"/>
      <c r="AL95" s="99"/>
      <c r="AM95" s="22"/>
      <c r="AN95" s="99" t="str">
        <f>IF(AND(AM95+CK95&gt;0,AQ96&gt;0),INDEX(IntelligenceResultsInfo,CK96+CL96+AN96+AQ96,VLOOKUP($B95,IntelligenceResultsProjectInfo,2,0)),"")</f>
        <v/>
      </c>
      <c r="AO95" s="99"/>
      <c r="AP95" s="99"/>
      <c r="AQ95" s="99"/>
      <c r="AR95" s="100" t="s">
        <v>113</v>
      </c>
      <c r="AS95" s="101" t="s">
        <v>53</v>
      </c>
      <c r="BB95" s="15">
        <f>IF(AX95&lt;0,AW96,0)</f>
        <v>0</v>
      </c>
      <c r="BC95" s="16">
        <f>IF(F96&lt;&gt;"",VLOOKUP(F96,TurnInfo,2,0),-1)</f>
        <v>-1</v>
      </c>
      <c r="BD95" s="16">
        <f>IF($AV95&gt;=1,-1*AY96+IF($AV95&gt;=2,AY$73+IF(AND(BC$72&gt;0,BC$72&lt;BC95),1,0),0),0)</f>
        <v>0</v>
      </c>
      <c r="BE95" s="16">
        <f>IF(ISERR(FIND("[",E95)),-1,FIND("[",E95))</f>
        <v>-1</v>
      </c>
      <c r="BF95" s="17">
        <f>IF(E95&lt;&gt;"",IF(AND(LEFT(E95,2)&lt;&gt;"--",LEFT(E95,1)&lt;&gt;"["),IF(LEFT(E95,2)="-2",2,1),0),0)</f>
        <v>0</v>
      </c>
      <c r="BG95" s="15">
        <f>IF(BC95&lt;0,BB95+D95+D96,0)</f>
        <v>0</v>
      </c>
      <c r="BH95" s="16">
        <f>IF(K96&lt;&gt;"",VLOOKUP(K96,TurnInfo,2,0),-1)</f>
        <v>-1</v>
      </c>
      <c r="BI95" s="16">
        <f>IF($AV95&gt;=1,-1*BD96+IF($AV95&gt;=2,BD$73+IF(AND(BH$72&gt;0,BH$72&lt;BH95),1,0),0),0)</f>
        <v>0</v>
      </c>
      <c r="BJ95" s="16">
        <f>IF(ISERR(FIND("[",J95)),-1,FIND("[",J95))</f>
        <v>-1</v>
      </c>
      <c r="BK95" s="17">
        <f>IF(J95&lt;&gt;"",IF(AND(LEFT(J95,2)&lt;&gt;"--",LEFT(J95,1)&lt;&gt;"["),IF(LEFT(J95,2)="-2",2,1),0),0)</f>
        <v>0</v>
      </c>
      <c r="BL95" s="15">
        <f>IF(BH95&lt;0,BG95+I95+I96,0)</f>
        <v>0</v>
      </c>
      <c r="BM95" s="16">
        <f>IF(P96&lt;&gt;"",VLOOKUP(P96,TurnInfo,2,0),-1)</f>
        <v>-1</v>
      </c>
      <c r="BN95" s="16">
        <f>IF($AV95&gt;=1,-1*BI96+IF($AV95&gt;=2,BI$73+IF(AND(BM$72&gt;0,BM$72&lt;BM95),1,0),0),0)</f>
        <v>0</v>
      </c>
      <c r="BO95" s="16">
        <f>IF(ISERR(FIND("[",O95)),-1,FIND("[",O95))</f>
        <v>-1</v>
      </c>
      <c r="BP95" s="17">
        <f>IF(O95&lt;&gt;"",IF(AND(LEFT(O95,2)&lt;&gt;"--",LEFT(O95,1)&lt;&gt;"["),IF(LEFT(O95,2)="-2",2,1),0),0)</f>
        <v>0</v>
      </c>
      <c r="BQ95" s="15">
        <f>IF(BM95&lt;0,BL95+N95+N96,0)</f>
        <v>0</v>
      </c>
      <c r="BR95" s="16">
        <f>IF(U96&lt;&gt;"",VLOOKUP(U96,TurnInfo,2,0),-1)</f>
        <v>-1</v>
      </c>
      <c r="BS95" s="16">
        <f>IF($AV95&gt;=1,-1*BN96+IF($AV95&gt;=2,BN$73+IF(AND(BR$72&gt;0,BR$72&lt;BR95),1,0),0),0)</f>
        <v>0</v>
      </c>
      <c r="BT95" s="16">
        <f>IF(ISERR(FIND("[",T95)),-1,FIND("[",T95))</f>
        <v>-1</v>
      </c>
      <c r="BU95" s="17">
        <f>IF(T95&lt;&gt;"",IF(AND(LEFT(T95,2)&lt;&gt;"--",LEFT(T95,1)&lt;&gt;"["),IF(LEFT(T95,2)="-2",2,1),0),0)</f>
        <v>0</v>
      </c>
      <c r="BV95" s="15">
        <f>IF(BR95&lt;0,BQ95+S95+S96,0)</f>
        <v>0</v>
      </c>
      <c r="BW95" s="16">
        <f>IF(Z96&lt;&gt;"",VLOOKUP(Z96,TurnInfo,2,0),-1)</f>
        <v>-1</v>
      </c>
      <c r="BX95" s="16">
        <f>IF($AV95&gt;=1,-1*BS96+IF($AV95&gt;=2,BS$73+IF(AND(BW$72&gt;0,BW$72&lt;BW95),1,0),0),0)</f>
        <v>0</v>
      </c>
      <c r="BY95" s="16">
        <f>IF(ISERR(FIND("[",Y95)),-1,FIND("[",Y95))</f>
        <v>-1</v>
      </c>
      <c r="BZ95" s="17">
        <f>IF(Y95&lt;&gt;"",IF(AND(LEFT(Y95,2)&lt;&gt;"--",LEFT(Y95,1)&lt;&gt;"["),IF(LEFT(Y95,2)="-2",2,1),0),0)</f>
        <v>0</v>
      </c>
      <c r="CA95" s="15">
        <f>IF(BW95&lt;0,BV95+X95+X96,0)</f>
        <v>0</v>
      </c>
      <c r="CB95" s="16">
        <f>IF(AE96&lt;&gt;"",VLOOKUP(AE96,TurnInfo,2,0),-1)</f>
        <v>-1</v>
      </c>
      <c r="CC95" s="16">
        <f>IF($AV95&gt;=1,-1*BX96+IF($AV95&gt;=2,BX$73+IF(AND(CB$72&gt;0,CB$72&lt;CB95),1,0),0),0)</f>
        <v>0</v>
      </c>
      <c r="CD95" s="16">
        <f>IF(ISERR(FIND("[",AD95)),-1,FIND("[",AD95))</f>
        <v>-1</v>
      </c>
      <c r="CE95" s="17">
        <f>IF(AD95&lt;&gt;"",IF(AND(LEFT(AD95,2)&lt;&gt;"--",LEFT(AD95,1)&lt;&gt;"["),IF(LEFT(AD95,2)="-2",2,1),0),0)</f>
        <v>0</v>
      </c>
      <c r="CF95" s="15">
        <f>IF(CB95&lt;0,CA95+AC95+AC96,0)</f>
        <v>0</v>
      </c>
      <c r="CG95" s="16">
        <f>IF(AJ96&lt;&gt;"",VLOOKUP(AJ96,TurnInfo,2,0),-1)</f>
        <v>-1</v>
      </c>
      <c r="CH95" s="16">
        <f>IF($AV95&gt;=1,-1*CC96+IF($AV95&gt;=2,CC$73+IF(AND(CG$72&gt;0,CG$72&lt;CG95),1,0),0),0)</f>
        <v>0</v>
      </c>
      <c r="CI95" s="16">
        <f>IF(ISERR(FIND("[",AI95)),-1,FIND("[",AI95))</f>
        <v>-1</v>
      </c>
      <c r="CJ95" s="17">
        <f>IF(AI95&lt;&gt;"",IF(AND(LEFT(AI95,2)&lt;&gt;"--",LEFT(AI95,1)&lt;&gt;"["),IF(LEFT(AI95,2)="-2",2,1),0),0)</f>
        <v>0</v>
      </c>
      <c r="CK95" s="15">
        <f>IF(CG95&lt;0,CF95+AH95+AH96,0)</f>
        <v>0</v>
      </c>
      <c r="CL95" s="16">
        <f>IF(AO96&lt;&gt;"",VLOOKUP(AO96,TurnInfo,2,0),-1)</f>
        <v>-1</v>
      </c>
      <c r="CM95" s="16">
        <f>IF($AV95&gt;=1,-1*CH96+IF($AV95&gt;=2,CH$73+IF(AND(CL$72&gt;0,CL$72&lt;CL95),1,0),0),0)</f>
        <v>0</v>
      </c>
      <c r="CN95" s="16">
        <f>IF(ISERR(FIND("[",AN95)),-1,FIND("[",AN95))</f>
        <v>-1</v>
      </c>
      <c r="CO95" s="17">
        <f>IF(AN95&lt;&gt;"",IF(AND(LEFT(AN95,2)&lt;&gt;"--",LEFT(AN95,1)&lt;&gt;"["),IF(LEFT(AN95,2)="-2",2,1),0),0)</f>
        <v>0</v>
      </c>
    </row>
    <row r="96" spans="2:93" ht="12.75" customHeight="1" x14ac:dyDescent="0.2">
      <c r="B96" s="103"/>
      <c r="C96" s="104"/>
      <c r="D96" s="19"/>
      <c r="E96" s="33">
        <f>IF(D95+BB95&gt;0,BD95,0)</f>
        <v>0</v>
      </c>
      <c r="F96" s="113"/>
      <c r="G96" s="113"/>
      <c r="H96" s="21"/>
      <c r="I96" s="19"/>
      <c r="J96" s="33">
        <f>IF(I95+BG95&gt;0,BI95,0)</f>
        <v>0</v>
      </c>
      <c r="K96" s="113"/>
      <c r="L96" s="113"/>
      <c r="M96" s="21"/>
      <c r="N96" s="19"/>
      <c r="O96" s="33">
        <f>IF(N95+BL95&gt;0,BN95,0)</f>
        <v>0</v>
      </c>
      <c r="P96" s="113"/>
      <c r="Q96" s="113"/>
      <c r="R96" s="21"/>
      <c r="S96" s="19"/>
      <c r="T96" s="33">
        <f>IF(S95+BQ95&gt;0,BS95,0)</f>
        <v>0</v>
      </c>
      <c r="U96" s="113"/>
      <c r="V96" s="113"/>
      <c r="W96" s="21"/>
      <c r="X96" s="19"/>
      <c r="Y96" s="33">
        <f>IF(X95+BV95&gt;0,BX95,0)</f>
        <v>0</v>
      </c>
      <c r="Z96" s="113"/>
      <c r="AA96" s="113"/>
      <c r="AB96" s="21"/>
      <c r="AC96" s="19"/>
      <c r="AD96" s="33">
        <f>IF(AC95+CA95&gt;0,CC95,0)</f>
        <v>0</v>
      </c>
      <c r="AE96" s="113"/>
      <c r="AF96" s="113"/>
      <c r="AG96" s="21"/>
      <c r="AH96" s="19"/>
      <c r="AI96" s="33">
        <f>IF(AH95+CF95&gt;0,CH95,0)</f>
        <v>0</v>
      </c>
      <c r="AJ96" s="113"/>
      <c r="AK96" s="113"/>
      <c r="AL96" s="21"/>
      <c r="AM96" s="19"/>
      <c r="AN96" s="33">
        <f>IF(AM95+CK95&gt;0,CM95,0)</f>
        <v>0</v>
      </c>
      <c r="AO96" s="113"/>
      <c r="AP96" s="113"/>
      <c r="AQ96" s="21"/>
      <c r="AR96" s="100"/>
      <c r="AS96" s="101"/>
      <c r="BB96" s="15">
        <f>D95+D96+BB95+AZ96</f>
        <v>0</v>
      </c>
      <c r="BC96" s="16">
        <f>IF(AND(BD$87&gt;0,BD$87&lt;BC95),1,0)+BD$88</f>
        <v>0</v>
      </c>
      <c r="BD96" s="16">
        <f>AY96+BF95</f>
        <v>0</v>
      </c>
      <c r="BE96" s="16">
        <f>IF(BC95&gt;0,IF(BE95&gt;0,VALUE(MID(E95,BE95+1,FIND("]",E95)-BE95-1)),0),AZ96)</f>
        <v>0</v>
      </c>
      <c r="BF96" s="17">
        <f>BA96+IF(D95&gt;0,1,0)</f>
        <v>0</v>
      </c>
      <c r="BG96" s="15">
        <f>I95+I96+BG95+BE96</f>
        <v>0</v>
      </c>
      <c r="BH96" s="16">
        <f>IF(AND(BI$87&gt;0,BI$87&lt;BH95),1,0)+BI$88</f>
        <v>0</v>
      </c>
      <c r="BI96" s="16">
        <f>BD96+BK95</f>
        <v>0</v>
      </c>
      <c r="BJ96" s="16">
        <f>IF(BH95&gt;0,IF(BJ95&gt;0,VALUE(MID(J95,BJ95+1,FIND("]",J95)-BJ95-1)),0),BE96)</f>
        <v>0</v>
      </c>
      <c r="BK96" s="17">
        <f>BF96+IF(I95&gt;0,1,0)</f>
        <v>0</v>
      </c>
      <c r="BL96" s="15">
        <f>N95+N96+BL95+BJ96</f>
        <v>0</v>
      </c>
      <c r="BM96" s="16">
        <f>IF(AND(BN$87&gt;0,BN$87&lt;BM95),1,0)+BN$88</f>
        <v>0</v>
      </c>
      <c r="BN96" s="16">
        <f>BI96+BP95</f>
        <v>0</v>
      </c>
      <c r="BO96" s="16">
        <f>IF(BM95&gt;0,IF(BO95&gt;0,VALUE(MID(O95,BO95+1,FIND("]",O95)-BO95-1)),0),BJ96)</f>
        <v>0</v>
      </c>
      <c r="BP96" s="17">
        <f>BK96+IF(N95&gt;0,1,0)</f>
        <v>0</v>
      </c>
      <c r="BQ96" s="15">
        <f>S95+S96+BQ95+BO96</f>
        <v>0</v>
      </c>
      <c r="BR96" s="16">
        <f>IF(AND(BS$87&gt;0,BS$87&lt;BR95),1,0)+BS$88</f>
        <v>0</v>
      </c>
      <c r="BS96" s="16">
        <f>BN96+BU95</f>
        <v>0</v>
      </c>
      <c r="BT96" s="16">
        <f>IF(BR95&gt;0,IF(BT95&gt;0,VALUE(MID(T95,BT95+1,FIND("]",T95)-BT95-1)),0),BO96)</f>
        <v>0</v>
      </c>
      <c r="BU96" s="17">
        <f>BP96+IF(S95&gt;0,1,0)</f>
        <v>0</v>
      </c>
      <c r="BV96" s="15">
        <f>X95+X96+BV95+BT96</f>
        <v>0</v>
      </c>
      <c r="BW96" s="16">
        <f>IF(AND(BX$87&gt;0,BX$87&lt;BW95),1,0)+BX$88</f>
        <v>0</v>
      </c>
      <c r="BX96" s="16">
        <f>BS96+BZ95</f>
        <v>0</v>
      </c>
      <c r="BY96" s="16">
        <f>IF(BW95&gt;0,IF(BY95&gt;0,VALUE(MID(Y95,BY95+1,FIND("]",Y95)-BY95-1)),0),BT96)</f>
        <v>0</v>
      </c>
      <c r="BZ96" s="17">
        <f>BU96+IF(X95&gt;0,1,0)</f>
        <v>0</v>
      </c>
      <c r="CA96" s="15">
        <f>AC95+AC96+CA95+BY96</f>
        <v>0</v>
      </c>
      <c r="CB96" s="16">
        <f>IF(AND(CC$87&gt;0,CC$87&lt;CB95),1,0)+CC$88</f>
        <v>0</v>
      </c>
      <c r="CC96" s="16">
        <f>BX96+CE95</f>
        <v>0</v>
      </c>
      <c r="CD96" s="16">
        <f>IF(CB95&gt;0,IF(CD95&gt;0,VALUE(MID(AD95,CD95+1,FIND("]",AD95)-CD95-1)),0),BY96)</f>
        <v>0</v>
      </c>
      <c r="CE96" s="17">
        <f>BZ96+IF(AC95&gt;0,1,0)</f>
        <v>0</v>
      </c>
      <c r="CF96" s="15">
        <f>AH95+AH96+CF95+CD96</f>
        <v>0</v>
      </c>
      <c r="CG96" s="16">
        <f>IF(AND(CH$87&gt;0,CH$87&lt;CG95),1,0)+CH$88</f>
        <v>0</v>
      </c>
      <c r="CH96" s="16">
        <f>CC96+CJ95</f>
        <v>0</v>
      </c>
      <c r="CI96" s="16">
        <f>IF(CG95&gt;0,IF(CI95&gt;0,VALUE(MID(AI95,CI95+1,FIND("]",AI95)-CI95-1)),0),CD96)</f>
        <v>0</v>
      </c>
      <c r="CJ96" s="17">
        <f>CE96+IF(AH95&gt;0,1,0)</f>
        <v>0</v>
      </c>
      <c r="CK96" s="15">
        <f>AM95+AM96+CK95+CI96</f>
        <v>0</v>
      </c>
      <c r="CL96" s="16">
        <f>IF(AND(CM$87&gt;0,CM$87&lt;CL95),1,0)+CM$88</f>
        <v>0</v>
      </c>
      <c r="CM96" s="16">
        <f>CH96+CO95</f>
        <v>0</v>
      </c>
      <c r="CN96" s="16">
        <f>IF(CL95&gt;0,IF(CN95&gt;0,VALUE(MID(AN95,CN95+1,FIND("]",AN95)-CN95-1)),0),CI96)</f>
        <v>0</v>
      </c>
      <c r="CO96" s="17">
        <f>CJ96+IF(AM95&gt;0,1,0)</f>
        <v>0</v>
      </c>
    </row>
    <row r="97" spans="2:93" ht="12.75" customHeight="1" x14ac:dyDescent="0.2">
      <c r="B97" s="96" t="s">
        <v>92</v>
      </c>
      <c r="C97" s="97">
        <v>3</v>
      </c>
      <c r="D97" s="98"/>
      <c r="E97" s="98"/>
      <c r="F97" s="98"/>
      <c r="G97" s="98"/>
      <c r="H97" s="98"/>
      <c r="I97" s="14"/>
      <c r="J97" s="93"/>
      <c r="K97" s="93"/>
      <c r="L97" s="93"/>
      <c r="M97" s="93"/>
      <c r="N97" s="14"/>
      <c r="O97" s="93"/>
      <c r="P97" s="93"/>
      <c r="Q97" s="93"/>
      <c r="R97" s="93"/>
      <c r="S97" s="14"/>
      <c r="T97" s="93"/>
      <c r="U97" s="93"/>
      <c r="V97" s="93"/>
      <c r="W97" s="93"/>
      <c r="X97" s="14"/>
      <c r="Y97" s="93"/>
      <c r="Z97" s="93"/>
      <c r="AA97" s="93"/>
      <c r="AB97" s="93"/>
      <c r="AC97" s="14"/>
      <c r="AD97" s="93"/>
      <c r="AE97" s="93"/>
      <c r="AF97" s="93"/>
      <c r="AG97" s="93"/>
      <c r="AH97" s="14"/>
      <c r="AI97" s="93"/>
      <c r="AJ97" s="93"/>
      <c r="AK97" s="93"/>
      <c r="AL97" s="93"/>
      <c r="AM97" s="14"/>
      <c r="AN97" s="93"/>
      <c r="AO97" s="93"/>
      <c r="AP97" s="93"/>
      <c r="AQ97" s="93"/>
      <c r="AR97" s="94"/>
      <c r="AS97" s="95"/>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row>
    <row r="98" spans="2:93" ht="12.75" customHeight="1" x14ac:dyDescent="0.2">
      <c r="B98" s="96"/>
      <c r="C98" s="97"/>
      <c r="D98" s="98"/>
      <c r="E98" s="98"/>
      <c r="F98" s="98"/>
      <c r="G98" s="98"/>
      <c r="H98" s="98"/>
      <c r="I98" s="19"/>
      <c r="J98" s="151"/>
      <c r="K98" s="151"/>
      <c r="L98" s="151"/>
      <c r="M98" s="151"/>
      <c r="N98" s="19"/>
      <c r="O98" s="151"/>
      <c r="P98" s="151"/>
      <c r="Q98" s="151"/>
      <c r="R98" s="151"/>
      <c r="S98" s="19"/>
      <c r="T98" s="151"/>
      <c r="U98" s="151"/>
      <c r="V98" s="151"/>
      <c r="W98" s="151"/>
      <c r="X98" s="19"/>
      <c r="Y98" s="151"/>
      <c r="Z98" s="151"/>
      <c r="AA98" s="151"/>
      <c r="AB98" s="151"/>
      <c r="AC98" s="19"/>
      <c r="AD98" s="151"/>
      <c r="AE98" s="151"/>
      <c r="AF98" s="151"/>
      <c r="AG98" s="151"/>
      <c r="AH98" s="19"/>
      <c r="AI98" s="151"/>
      <c r="AJ98" s="151"/>
      <c r="AK98" s="151"/>
      <c r="AL98" s="151"/>
      <c r="AM98" s="19"/>
      <c r="AN98" s="151"/>
      <c r="AO98" s="151"/>
      <c r="AP98" s="151"/>
      <c r="AQ98" s="151"/>
      <c r="AR98" s="94"/>
      <c r="AS98" s="95"/>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row>
    <row r="99" spans="2:93" ht="12.75" customHeight="1" x14ac:dyDescent="0.2">
      <c r="B99" s="90" t="s">
        <v>105</v>
      </c>
      <c r="C99" s="91">
        <v>3</v>
      </c>
      <c r="D99" s="92"/>
      <c r="E99" s="92"/>
      <c r="F99" s="92"/>
      <c r="G99" s="92"/>
      <c r="H99" s="92"/>
      <c r="I99" s="22"/>
      <c r="J99" s="81"/>
      <c r="K99" s="81"/>
      <c r="L99" s="81"/>
      <c r="M99" s="81"/>
      <c r="N99" s="22"/>
      <c r="O99" s="81"/>
      <c r="P99" s="81"/>
      <c r="Q99" s="81"/>
      <c r="R99" s="81"/>
      <c r="S99" s="22"/>
      <c r="T99" s="81"/>
      <c r="U99" s="81"/>
      <c r="V99" s="81"/>
      <c r="W99" s="81"/>
      <c r="X99" s="22"/>
      <c r="Y99" s="81"/>
      <c r="Z99" s="81"/>
      <c r="AA99" s="81"/>
      <c r="AB99" s="81"/>
      <c r="AC99" s="22"/>
      <c r="AD99" s="81"/>
      <c r="AE99" s="81"/>
      <c r="AF99" s="81"/>
      <c r="AG99" s="81"/>
      <c r="AH99" s="22"/>
      <c r="AI99" s="81"/>
      <c r="AJ99" s="81"/>
      <c r="AK99" s="81"/>
      <c r="AL99" s="81"/>
      <c r="AM99" s="22"/>
      <c r="AN99" s="81"/>
      <c r="AO99" s="81"/>
      <c r="AP99" s="81"/>
      <c r="AQ99" s="81"/>
      <c r="AR99" s="88"/>
      <c r="AS99" s="89"/>
    </row>
    <row r="100" spans="2:93" ht="12.75" customHeight="1" x14ac:dyDescent="0.2">
      <c r="B100" s="90"/>
      <c r="C100" s="91"/>
      <c r="D100" s="92"/>
      <c r="E100" s="92"/>
      <c r="F100" s="92"/>
      <c r="G100" s="92"/>
      <c r="H100" s="92"/>
      <c r="I100" s="19"/>
      <c r="J100" s="84"/>
      <c r="K100" s="84"/>
      <c r="L100" s="84"/>
      <c r="M100" s="84"/>
      <c r="N100" s="19"/>
      <c r="O100" s="84"/>
      <c r="P100" s="84"/>
      <c r="Q100" s="84"/>
      <c r="R100" s="84"/>
      <c r="S100" s="19"/>
      <c r="T100" s="84"/>
      <c r="U100" s="84"/>
      <c r="V100" s="84"/>
      <c r="W100" s="84"/>
      <c r="X100" s="19"/>
      <c r="Y100" s="84"/>
      <c r="Z100" s="84"/>
      <c r="AA100" s="84"/>
      <c r="AB100" s="84"/>
      <c r="AC100" s="19"/>
      <c r="AD100" s="84"/>
      <c r="AE100" s="84"/>
      <c r="AF100" s="84"/>
      <c r="AG100" s="84"/>
      <c r="AH100" s="19"/>
      <c r="AI100" s="84"/>
      <c r="AJ100" s="84"/>
      <c r="AK100" s="84"/>
      <c r="AL100" s="84"/>
      <c r="AM100" s="19"/>
      <c r="AN100" s="84"/>
      <c r="AO100" s="84"/>
      <c r="AP100" s="84"/>
      <c r="AQ100" s="84"/>
      <c r="AR100" s="88"/>
      <c r="AS100" s="89"/>
    </row>
    <row r="101" spans="2:93" ht="12.75" customHeight="1" x14ac:dyDescent="0.2">
      <c r="B101" s="85" t="s">
        <v>114</v>
      </c>
      <c r="C101" s="86" t="s">
        <v>96</v>
      </c>
      <c r="D101" s="87"/>
      <c r="E101" s="87"/>
      <c r="F101" s="87"/>
      <c r="G101" s="87"/>
      <c r="H101" s="87"/>
      <c r="I101" s="22"/>
      <c r="J101" s="81"/>
      <c r="K101" s="81"/>
      <c r="L101" s="81"/>
      <c r="M101" s="81"/>
      <c r="N101" s="22"/>
      <c r="O101" s="81"/>
      <c r="P101" s="81"/>
      <c r="Q101" s="81"/>
      <c r="R101" s="81"/>
      <c r="S101" s="22"/>
      <c r="T101" s="81"/>
      <c r="U101" s="81"/>
      <c r="V101" s="81"/>
      <c r="W101" s="81"/>
      <c r="X101" s="22"/>
      <c r="Y101" s="81"/>
      <c r="Z101" s="81"/>
      <c r="AA101" s="81"/>
      <c r="AB101" s="81"/>
      <c r="AC101" s="22"/>
      <c r="AD101" s="81"/>
      <c r="AE101" s="81"/>
      <c r="AF101" s="81"/>
      <c r="AG101" s="81"/>
      <c r="AH101" s="22"/>
      <c r="AI101" s="81"/>
      <c r="AJ101" s="81"/>
      <c r="AK101" s="81"/>
      <c r="AL101" s="81"/>
      <c r="AM101" s="22"/>
      <c r="AN101" s="81"/>
      <c r="AO101" s="81"/>
      <c r="AP101" s="81"/>
      <c r="AQ101" s="81"/>
      <c r="AR101" s="82"/>
      <c r="AS101" s="83"/>
    </row>
    <row r="102" spans="2:93" ht="12.75" customHeight="1" x14ac:dyDescent="0.2">
      <c r="B102" s="85"/>
      <c r="C102" s="86"/>
      <c r="D102" s="87"/>
      <c r="E102" s="87"/>
      <c r="F102" s="87"/>
      <c r="G102" s="87"/>
      <c r="H102" s="87"/>
      <c r="I102" s="19"/>
      <c r="J102" s="84"/>
      <c r="K102" s="84"/>
      <c r="L102" s="84"/>
      <c r="M102" s="84"/>
      <c r="N102" s="19"/>
      <c r="O102" s="84"/>
      <c r="P102" s="84"/>
      <c r="Q102" s="84"/>
      <c r="R102" s="84"/>
      <c r="S102" s="19"/>
      <c r="T102" s="84"/>
      <c r="U102" s="84"/>
      <c r="V102" s="84"/>
      <c r="W102" s="84"/>
      <c r="X102" s="19"/>
      <c r="Y102" s="84"/>
      <c r="Z102" s="84"/>
      <c r="AA102" s="84"/>
      <c r="AB102" s="84"/>
      <c r="AC102" s="19"/>
      <c r="AD102" s="84"/>
      <c r="AE102" s="84"/>
      <c r="AF102" s="84"/>
      <c r="AG102" s="84"/>
      <c r="AH102" s="19"/>
      <c r="AI102" s="84"/>
      <c r="AJ102" s="84"/>
      <c r="AK102" s="84"/>
      <c r="AL102" s="84"/>
      <c r="AM102" s="19"/>
      <c r="AN102" s="84"/>
      <c r="AO102" s="84"/>
      <c r="AP102" s="84"/>
      <c r="AQ102" s="84"/>
      <c r="AR102" s="82"/>
      <c r="AS102" s="83"/>
    </row>
    <row r="103" spans="2:93" ht="12.75" customHeight="1" x14ac:dyDescent="0.2">
      <c r="B103" s="79" t="s">
        <v>97</v>
      </c>
      <c r="C103" s="79"/>
      <c r="D103" s="80">
        <f>SUM(D87:D102)</f>
        <v>0</v>
      </c>
      <c r="E103" s="80"/>
      <c r="F103" s="80"/>
      <c r="G103" s="80"/>
      <c r="H103" s="80"/>
      <c r="I103" s="80">
        <f>SUM(I87:I102)</f>
        <v>0</v>
      </c>
      <c r="J103" s="80"/>
      <c r="K103" s="80"/>
      <c r="L103" s="80"/>
      <c r="M103" s="80"/>
      <c r="N103" s="80">
        <f>SUM(N87:N102)</f>
        <v>0</v>
      </c>
      <c r="O103" s="80"/>
      <c r="P103" s="80"/>
      <c r="Q103" s="80"/>
      <c r="R103" s="80"/>
      <c r="S103" s="80">
        <f>SUM(S87:S102)</f>
        <v>0</v>
      </c>
      <c r="T103" s="80"/>
      <c r="U103" s="80"/>
      <c r="V103" s="80"/>
      <c r="W103" s="80"/>
      <c r="X103" s="80">
        <f>SUM(X87:X102)</f>
        <v>0</v>
      </c>
      <c r="Y103" s="80"/>
      <c r="Z103" s="80"/>
      <c r="AA103" s="80"/>
      <c r="AB103" s="80"/>
      <c r="AC103" s="80">
        <f>SUM(AC87:AC102)</f>
        <v>0</v>
      </c>
      <c r="AD103" s="80"/>
      <c r="AE103" s="80"/>
      <c r="AF103" s="80"/>
      <c r="AG103" s="80"/>
      <c r="AH103" s="80">
        <f>SUM(AH87:AH102)</f>
        <v>0</v>
      </c>
      <c r="AI103" s="80"/>
      <c r="AJ103" s="80"/>
      <c r="AK103" s="80"/>
      <c r="AL103" s="80"/>
      <c r="AM103" s="80">
        <f>SUM(AM87:AM102)</f>
        <v>0</v>
      </c>
      <c r="AN103" s="80"/>
      <c r="AO103" s="80"/>
      <c r="AP103" s="80"/>
      <c r="AQ103" s="80"/>
      <c r="AR103" s="27"/>
      <c r="AS103" s="28"/>
      <c r="AV103" s="29"/>
      <c r="BB103" s="15">
        <f>IF(OR(OR((D103-D$5)&gt;ROUND((D$4+0.9)/2,0),SUMIF($B87:$B102,"",D87:D102)&lt;&gt;0),D$5&gt;D103),1,0)</f>
        <v>0</v>
      </c>
      <c r="BC103" s="16"/>
      <c r="BD103" s="16"/>
      <c r="BE103" s="16"/>
      <c r="BF103" s="17"/>
      <c r="BG103" s="15">
        <f>IF(OR(OR((I103-I$5)&gt;ROUND((I$4+0.9)/2,0),SUMIF($B87:$B102,"",I87:I102)&lt;&gt;0),I$5&gt;I103),1,0)</f>
        <v>0</v>
      </c>
      <c r="BH103" s="16"/>
      <c r="BI103" s="16"/>
      <c r="BJ103" s="16"/>
      <c r="BK103" s="17"/>
      <c r="BL103" s="15">
        <f>IF(OR(OR((N103-N$5)&gt;ROUND((N$4+0.9)/2,0),SUMIF($B87:$B102,"",N87:N102)&lt;&gt;0),N$5&gt;N103),1,0)</f>
        <v>0</v>
      </c>
      <c r="BM103" s="16"/>
      <c r="BN103" s="16"/>
      <c r="BO103" s="16"/>
      <c r="BP103" s="17"/>
      <c r="BQ103" s="15">
        <f>IF(OR(OR((S103-S$5)&gt;ROUND((S$4+0.9)/2,0),SUMIF($B87:$B102,"",S87:S102)&lt;&gt;0),S$5&gt;S103),1,0)</f>
        <v>0</v>
      </c>
      <c r="BR103" s="16"/>
      <c r="BS103" s="16"/>
      <c r="BT103" s="16"/>
      <c r="BU103" s="17"/>
      <c r="BV103" s="15">
        <f>IF(OR(OR((X103-X$5)&gt;ROUND((X$4+0.9)/2,0),SUMIF($B87:$B102,"",X87:X102)&lt;&gt;0),X$5&gt;X103),1,0)</f>
        <v>0</v>
      </c>
      <c r="BW103" s="16"/>
      <c r="BX103" s="16"/>
      <c r="BY103" s="16"/>
      <c r="BZ103" s="17"/>
      <c r="CA103" s="15">
        <f>IF(OR(OR((AC103-AC$5)&gt;ROUND((AC$4+0.9)/2,0),SUMIF($B87:$B102,"",AC87:AC102)&lt;&gt;0),AC$5&gt;AC103),1,0)</f>
        <v>0</v>
      </c>
      <c r="CB103" s="16"/>
      <c r="CC103" s="16"/>
      <c r="CD103" s="16"/>
      <c r="CE103" s="17"/>
      <c r="CF103" s="15">
        <f>IF(OR(OR((AH103-AH$5)&gt;ROUND((AH$4+0.9)/2,0),SUMIF($B87:$B102,"",AH87:AH102)&lt;&gt;0),AH$5&gt;AH103),1,0)</f>
        <v>0</v>
      </c>
      <c r="CG103" s="16"/>
      <c r="CH103" s="16"/>
      <c r="CI103" s="16"/>
      <c r="CJ103" s="17"/>
      <c r="CK103" s="15">
        <f>IF(OR(OR((AM103-AM$5)&gt;ROUND((AM$4+0.9)/2,0),SUMIF($B87:$B102,"",AM87:AM102)&lt;&gt;0),AM$5&gt;AM103),1,0)</f>
        <v>0</v>
      </c>
      <c r="CL103" s="16"/>
      <c r="CM103" s="16"/>
      <c r="CN103" s="16"/>
      <c r="CO103" s="17"/>
    </row>
    <row r="104" spans="2:93" ht="12.75" customHeight="1" x14ac:dyDescent="0.2">
      <c r="BL104" s="1"/>
      <c r="BM104" s="1"/>
      <c r="BQ104" s="1"/>
      <c r="BR104" s="1"/>
      <c r="BV104" s="1"/>
      <c r="BW104" s="1"/>
      <c r="CA104" s="1"/>
      <c r="CB104" s="1"/>
      <c r="CF104" s="1"/>
      <c r="CG104" s="1"/>
      <c r="CK104" s="1"/>
      <c r="CL104" s="1"/>
    </row>
    <row r="105" spans="2:93" ht="12.75" customHeight="1" x14ac:dyDescent="0.2">
      <c r="B105" s="79" t="s">
        <v>98</v>
      </c>
      <c r="C105" s="79"/>
      <c r="D105" s="80">
        <f>SUM(D7:D103)/2</f>
        <v>0</v>
      </c>
      <c r="E105" s="80"/>
      <c r="F105" s="80"/>
      <c r="G105" s="80"/>
      <c r="H105" s="80"/>
      <c r="I105" s="80">
        <f>SUM(I7:I103)/2</f>
        <v>0</v>
      </c>
      <c r="J105" s="80"/>
      <c r="K105" s="80"/>
      <c r="L105" s="80"/>
      <c r="M105" s="80"/>
      <c r="N105" s="80">
        <f>SUM(N7:N103)/2</f>
        <v>0</v>
      </c>
      <c r="O105" s="80"/>
      <c r="P105" s="80"/>
      <c r="Q105" s="80"/>
      <c r="R105" s="80"/>
      <c r="S105" s="80">
        <f>SUM(S7:S103)/2</f>
        <v>0</v>
      </c>
      <c r="T105" s="80"/>
      <c r="U105" s="80"/>
      <c r="V105" s="80"/>
      <c r="W105" s="80"/>
      <c r="X105" s="80">
        <f>SUM(X7:X103)/2</f>
        <v>0</v>
      </c>
      <c r="Y105" s="80"/>
      <c r="Z105" s="80"/>
      <c r="AA105" s="80"/>
      <c r="AB105" s="80"/>
      <c r="AC105" s="80">
        <f>SUM(AC7:AC103)/2</f>
        <v>0</v>
      </c>
      <c r="AD105" s="80"/>
      <c r="AE105" s="80"/>
      <c r="AF105" s="80"/>
      <c r="AG105" s="80"/>
      <c r="AH105" s="80">
        <f>SUM(AH7:AH103)/2</f>
        <v>0</v>
      </c>
      <c r="AI105" s="80"/>
      <c r="AJ105" s="80"/>
      <c r="AK105" s="80"/>
      <c r="AL105" s="80"/>
      <c r="AM105" s="80">
        <f>SUM(AM7:AM103)/2</f>
        <v>0</v>
      </c>
      <c r="AN105" s="80"/>
      <c r="AO105" s="80"/>
      <c r="AP105" s="80"/>
      <c r="AQ105" s="80"/>
      <c r="AR105" s="27"/>
      <c r="AS105" s="28"/>
      <c r="BB105" s="15">
        <f>IF(D105&gt;(D4+D5),1,0)</f>
        <v>0</v>
      </c>
      <c r="BC105" s="16">
        <f>IF(D105&lt;SUM(D4+D5),1,0)</f>
        <v>1</v>
      </c>
      <c r="BD105" s="16"/>
      <c r="BE105" s="16"/>
      <c r="BF105" s="17"/>
      <c r="BG105" s="15">
        <f>IF(I105&gt;(I4+I5),1,0)</f>
        <v>0</v>
      </c>
      <c r="BH105" s="16">
        <f>IF(I105&lt;SUM(I4+I5),1,0)</f>
        <v>0</v>
      </c>
      <c r="BI105" s="16"/>
      <c r="BJ105" s="16"/>
      <c r="BK105" s="17"/>
      <c r="BL105" s="15">
        <f>IF(N105&gt;(N4+N5),1,0)</f>
        <v>0</v>
      </c>
      <c r="BM105" s="16">
        <f>IF(N105&lt;SUM(N4+N5),1,0)</f>
        <v>0</v>
      </c>
      <c r="BN105" s="16"/>
      <c r="BO105" s="16"/>
      <c r="BP105" s="17"/>
      <c r="BQ105" s="15">
        <f>IF(S105&gt;(S4+S5),1,0)</f>
        <v>0</v>
      </c>
      <c r="BR105" s="16">
        <f>IF(S105&lt;SUM(S4+S5),1,0)</f>
        <v>0</v>
      </c>
      <c r="BS105" s="16"/>
      <c r="BT105" s="16"/>
      <c r="BU105" s="17"/>
      <c r="BV105" s="15">
        <f>IF(X105&gt;(X4+X5),1,0)</f>
        <v>0</v>
      </c>
      <c r="BW105" s="16">
        <f>IF(X105&lt;SUM(X4+X5),1,0)</f>
        <v>0</v>
      </c>
      <c r="BX105" s="16"/>
      <c r="BY105" s="16"/>
      <c r="BZ105" s="17"/>
      <c r="CA105" s="15">
        <f>IF(AC105&gt;(AC4+AC5),1,0)</f>
        <v>0</v>
      </c>
      <c r="CB105" s="16">
        <f>IF(AC105&lt;SUM(AC4+AC5),1,0)</f>
        <v>0</v>
      </c>
      <c r="CC105" s="16"/>
      <c r="CD105" s="16"/>
      <c r="CE105" s="17"/>
      <c r="CF105" s="15">
        <f>IF(AH105&gt;(AH4+AH5),1,0)</f>
        <v>0</v>
      </c>
      <c r="CG105" s="16">
        <f>IF(AH105&lt;SUM(AH4+AH5),1,0)</f>
        <v>0</v>
      </c>
      <c r="CH105" s="16"/>
      <c r="CI105" s="16"/>
      <c r="CJ105" s="17"/>
      <c r="CK105" s="15">
        <f>IF(AM105&gt;(AM4+AM5),1,0)</f>
        <v>0</v>
      </c>
      <c r="CL105" s="16">
        <f>IF(AM105&lt;SUM(AM4+AM5),1,0)</f>
        <v>0</v>
      </c>
      <c r="CM105" s="16"/>
      <c r="CN105" s="16"/>
      <c r="CO105" s="17"/>
    </row>
    <row r="106" spans="2:93" x14ac:dyDescent="0.2"/>
    <row r="107" spans="2:93" x14ac:dyDescent="0.2"/>
  </sheetData>
  <sheetProtection sheet="1" scenarios="1"/>
  <mergeCells count="1037">
    <mergeCell ref="D2:H2"/>
    <mergeCell ref="I2:M2"/>
    <mergeCell ref="N2:R2"/>
    <mergeCell ref="S2:W2"/>
    <mergeCell ref="X2:AB2"/>
    <mergeCell ref="AC2:AG2"/>
    <mergeCell ref="AH2:AL2"/>
    <mergeCell ref="AM2:AQ2"/>
    <mergeCell ref="AW2:BA2"/>
    <mergeCell ref="BB2:BF2"/>
    <mergeCell ref="BG2:BK2"/>
    <mergeCell ref="BL2:BP2"/>
    <mergeCell ref="BQ2:BU2"/>
    <mergeCell ref="BV2:BZ2"/>
    <mergeCell ref="CA2:CE2"/>
    <mergeCell ref="CF2:CJ2"/>
    <mergeCell ref="CK2:CO2"/>
    <mergeCell ref="D4:H4"/>
    <mergeCell ref="I4:M4"/>
    <mergeCell ref="N4:R4"/>
    <mergeCell ref="S4:W4"/>
    <mergeCell ref="X4:AB4"/>
    <mergeCell ref="AC4:AG4"/>
    <mergeCell ref="AH4:AL4"/>
    <mergeCell ref="AM4:AQ4"/>
    <mergeCell ref="D5:H5"/>
    <mergeCell ref="I5:M5"/>
    <mergeCell ref="N5:R5"/>
    <mergeCell ref="S5:W5"/>
    <mergeCell ref="X5:AB5"/>
    <mergeCell ref="AC5:AG5"/>
    <mergeCell ref="AH5:AL5"/>
    <mergeCell ref="AM5:AQ5"/>
    <mergeCell ref="B7:B8"/>
    <mergeCell ref="C7:C8"/>
    <mergeCell ref="E7:H7"/>
    <mergeCell ref="J7:M7"/>
    <mergeCell ref="O7:R7"/>
    <mergeCell ref="T7:W7"/>
    <mergeCell ref="Y7:AB7"/>
    <mergeCell ref="AD7:AG7"/>
    <mergeCell ref="AI7:AL7"/>
    <mergeCell ref="AN7:AQ7"/>
    <mergeCell ref="AR7:AR8"/>
    <mergeCell ref="AS7:AS8"/>
    <mergeCell ref="F8:G8"/>
    <mergeCell ref="K8:L8"/>
    <mergeCell ref="P8:Q8"/>
    <mergeCell ref="U8:V8"/>
    <mergeCell ref="Z8:AA8"/>
    <mergeCell ref="AE8:AF8"/>
    <mergeCell ref="AJ8:AK8"/>
    <mergeCell ref="AO8:AP8"/>
    <mergeCell ref="B9:B10"/>
    <mergeCell ref="C9:C10"/>
    <mergeCell ref="E9:H9"/>
    <mergeCell ref="J9:M9"/>
    <mergeCell ref="O9:R9"/>
    <mergeCell ref="T9:W9"/>
    <mergeCell ref="Y9:AB9"/>
    <mergeCell ref="AD9:AG9"/>
    <mergeCell ref="AI9:AL9"/>
    <mergeCell ref="AN9:AQ9"/>
    <mergeCell ref="AR9:AR10"/>
    <mergeCell ref="AS9:AS10"/>
    <mergeCell ref="F10:G10"/>
    <mergeCell ref="K10:L10"/>
    <mergeCell ref="P10:Q10"/>
    <mergeCell ref="U10:V10"/>
    <mergeCell ref="Z10:AA10"/>
    <mergeCell ref="AE10:AF10"/>
    <mergeCell ref="AJ10:AK10"/>
    <mergeCell ref="AO10:AP10"/>
    <mergeCell ref="B11:B12"/>
    <mergeCell ref="C11:C12"/>
    <mergeCell ref="D11:H12"/>
    <mergeCell ref="I11:M12"/>
    <mergeCell ref="N11:R12"/>
    <mergeCell ref="S11:W12"/>
    <mergeCell ref="X11:AB12"/>
    <mergeCell ref="AD11:AG11"/>
    <mergeCell ref="AI11:AL11"/>
    <mergeCell ref="AN11:AQ11"/>
    <mergeCell ref="AR11:AR12"/>
    <mergeCell ref="AS11:AS12"/>
    <mergeCell ref="AE12:AF12"/>
    <mergeCell ref="AJ12:AK12"/>
    <mergeCell ref="AO12:AP12"/>
    <mergeCell ref="B13:B14"/>
    <mergeCell ref="C13:C14"/>
    <mergeCell ref="E13:H13"/>
    <mergeCell ref="J13:M13"/>
    <mergeCell ref="O13:R13"/>
    <mergeCell ref="T13:W13"/>
    <mergeCell ref="Y13:AB13"/>
    <mergeCell ref="AD13:AG13"/>
    <mergeCell ref="AI13:AL13"/>
    <mergeCell ref="AN13:AQ13"/>
    <mergeCell ref="AR13:AR14"/>
    <mergeCell ref="AS13:AS14"/>
    <mergeCell ref="F14:G14"/>
    <mergeCell ref="K14:L14"/>
    <mergeCell ref="P14:Q14"/>
    <mergeCell ref="U14:V14"/>
    <mergeCell ref="Z14:AA14"/>
    <mergeCell ref="AE14:AF14"/>
    <mergeCell ref="AJ14:AK14"/>
    <mergeCell ref="AO14:AP14"/>
    <mergeCell ref="B15:B16"/>
    <mergeCell ref="C15:C16"/>
    <mergeCell ref="E15:H15"/>
    <mergeCell ref="J15:M15"/>
    <mergeCell ref="O15:R15"/>
    <mergeCell ref="T15:W15"/>
    <mergeCell ref="Y15:AB15"/>
    <mergeCell ref="AD15:AG15"/>
    <mergeCell ref="AI15:AL15"/>
    <mergeCell ref="AN15:AQ15"/>
    <mergeCell ref="AR15:AR16"/>
    <mergeCell ref="AS15:AS16"/>
    <mergeCell ref="F16:G16"/>
    <mergeCell ref="K16:L16"/>
    <mergeCell ref="P16:Q16"/>
    <mergeCell ref="U16:V16"/>
    <mergeCell ref="Z16:AA16"/>
    <mergeCell ref="AE16:AF16"/>
    <mergeCell ref="AJ16:AK16"/>
    <mergeCell ref="AO16:AP16"/>
    <mergeCell ref="B17:B18"/>
    <mergeCell ref="C17:C18"/>
    <mergeCell ref="E17:H17"/>
    <mergeCell ref="J17:M17"/>
    <mergeCell ref="O17:R17"/>
    <mergeCell ref="T17:W17"/>
    <mergeCell ref="Y17:AB17"/>
    <mergeCell ref="AD17:AG17"/>
    <mergeCell ref="AI17:AL17"/>
    <mergeCell ref="AN17:AQ17"/>
    <mergeCell ref="AR17:AR18"/>
    <mergeCell ref="AS17:AS18"/>
    <mergeCell ref="F18:G18"/>
    <mergeCell ref="K18:L18"/>
    <mergeCell ref="P18:Q18"/>
    <mergeCell ref="U18:V18"/>
    <mergeCell ref="Z18:AA18"/>
    <mergeCell ref="AE18:AF18"/>
    <mergeCell ref="AJ18:AK18"/>
    <mergeCell ref="AO18:AP18"/>
    <mergeCell ref="B19:B20"/>
    <mergeCell ref="C19:C20"/>
    <mergeCell ref="D19:H20"/>
    <mergeCell ref="J19:M19"/>
    <mergeCell ref="O19:R19"/>
    <mergeCell ref="T19:W19"/>
    <mergeCell ref="Y19:AB19"/>
    <mergeCell ref="AD19:AG19"/>
    <mergeCell ref="AI19:AL19"/>
    <mergeCell ref="AN19:AQ19"/>
    <mergeCell ref="AR19:AR20"/>
    <mergeCell ref="AS19:AS20"/>
    <mergeCell ref="J20:K20"/>
    <mergeCell ref="L20:M20"/>
    <mergeCell ref="O20:P20"/>
    <mergeCell ref="Q20:R20"/>
    <mergeCell ref="T20:U20"/>
    <mergeCell ref="V20:W20"/>
    <mergeCell ref="Y20:Z20"/>
    <mergeCell ref="AA20:AB20"/>
    <mergeCell ref="AD20:AE20"/>
    <mergeCell ref="AF20:AG20"/>
    <mergeCell ref="AI20:AJ20"/>
    <mergeCell ref="AK20:AL20"/>
    <mergeCell ref="AN20:AO20"/>
    <mergeCell ref="AP20:AQ20"/>
    <mergeCell ref="B21:B22"/>
    <mergeCell ref="C21:C22"/>
    <mergeCell ref="D21:H22"/>
    <mergeCell ref="J21:M21"/>
    <mergeCell ref="O21:R21"/>
    <mergeCell ref="T21:W21"/>
    <mergeCell ref="Y21:AB21"/>
    <mergeCell ref="AD21:AG21"/>
    <mergeCell ref="AI21:AL21"/>
    <mergeCell ref="AN21:AQ21"/>
    <mergeCell ref="AR21:AR22"/>
    <mergeCell ref="AS21:AS22"/>
    <mergeCell ref="J22:K22"/>
    <mergeCell ref="L22:M22"/>
    <mergeCell ref="O22:P22"/>
    <mergeCell ref="Q22:R22"/>
    <mergeCell ref="T22:U22"/>
    <mergeCell ref="V22:W22"/>
    <mergeCell ref="Y22:Z22"/>
    <mergeCell ref="AA22:AB22"/>
    <mergeCell ref="AD22:AE22"/>
    <mergeCell ref="AF22:AG22"/>
    <mergeCell ref="AI22:AJ22"/>
    <mergeCell ref="AK22:AL22"/>
    <mergeCell ref="AN22:AO22"/>
    <mergeCell ref="AP22:AQ22"/>
    <mergeCell ref="B23:B24"/>
    <mergeCell ref="C23:C24"/>
    <mergeCell ref="D23:H24"/>
    <mergeCell ref="I23:M24"/>
    <mergeCell ref="N23:R24"/>
    <mergeCell ref="S23:W24"/>
    <mergeCell ref="X23:AB24"/>
    <mergeCell ref="AD23:AG23"/>
    <mergeCell ref="AI23:AL23"/>
    <mergeCell ref="AN23:AQ23"/>
    <mergeCell ref="AR23:AR24"/>
    <mergeCell ref="AS23:AS24"/>
    <mergeCell ref="AD24:AE24"/>
    <mergeCell ref="AF24:AG24"/>
    <mergeCell ref="AI24:AJ24"/>
    <mergeCell ref="AK24:AL24"/>
    <mergeCell ref="AN24:AO24"/>
    <mergeCell ref="AP24:AQ24"/>
    <mergeCell ref="B25:B26"/>
    <mergeCell ref="C25:C26"/>
    <mergeCell ref="D25:H26"/>
    <mergeCell ref="J25:M25"/>
    <mergeCell ref="O25:R25"/>
    <mergeCell ref="T25:W25"/>
    <mergeCell ref="Y25:AB25"/>
    <mergeCell ref="AD25:AG25"/>
    <mergeCell ref="AI25:AL25"/>
    <mergeCell ref="AN25:AQ25"/>
    <mergeCell ref="AR25:AR26"/>
    <mergeCell ref="AS25:AS26"/>
    <mergeCell ref="J26:K26"/>
    <mergeCell ref="L26:M26"/>
    <mergeCell ref="O26:P26"/>
    <mergeCell ref="Q26:R26"/>
    <mergeCell ref="T26:U26"/>
    <mergeCell ref="V26:W26"/>
    <mergeCell ref="Y26:Z26"/>
    <mergeCell ref="AA26:AB26"/>
    <mergeCell ref="AD26:AE26"/>
    <mergeCell ref="AF26:AG26"/>
    <mergeCell ref="AI26:AJ26"/>
    <mergeCell ref="AK26:AL26"/>
    <mergeCell ref="AN26:AO26"/>
    <mergeCell ref="AP26:AQ26"/>
    <mergeCell ref="B27:B28"/>
    <mergeCell ref="C27:C28"/>
    <mergeCell ref="D27:H28"/>
    <mergeCell ref="J27:M27"/>
    <mergeCell ref="O27:R27"/>
    <mergeCell ref="T27:W27"/>
    <mergeCell ref="Y27:AB27"/>
    <mergeCell ref="AD27:AG27"/>
    <mergeCell ref="AI27:AL27"/>
    <mergeCell ref="AN27:AQ27"/>
    <mergeCell ref="AR27:AR28"/>
    <mergeCell ref="AS27:AS28"/>
    <mergeCell ref="J28:M28"/>
    <mergeCell ref="O28:R28"/>
    <mergeCell ref="T28:W28"/>
    <mergeCell ref="Y28:AB28"/>
    <mergeCell ref="AD28:AG28"/>
    <mergeCell ref="AI28:AL28"/>
    <mergeCell ref="AN28:AQ28"/>
    <mergeCell ref="B29:C29"/>
    <mergeCell ref="D29:H29"/>
    <mergeCell ref="I29:M29"/>
    <mergeCell ref="N29:R29"/>
    <mergeCell ref="S29:W29"/>
    <mergeCell ref="X29:AB29"/>
    <mergeCell ref="AC29:AG29"/>
    <mergeCell ref="AH29:AL29"/>
    <mergeCell ref="AM29:AQ29"/>
    <mergeCell ref="B30:B31"/>
    <mergeCell ref="C30:C31"/>
    <mergeCell ref="E30:H30"/>
    <mergeCell ref="J30:M30"/>
    <mergeCell ref="O30:R30"/>
    <mergeCell ref="T30:W30"/>
    <mergeCell ref="Y30:AB30"/>
    <mergeCell ref="AD30:AG30"/>
    <mergeCell ref="AI30:AL30"/>
    <mergeCell ref="AN30:AQ30"/>
    <mergeCell ref="AR30:AR31"/>
    <mergeCell ref="AS30:AS31"/>
    <mergeCell ref="F31:G31"/>
    <mergeCell ref="K31:L31"/>
    <mergeCell ref="P31:Q31"/>
    <mergeCell ref="U31:V31"/>
    <mergeCell ref="Z31:AA31"/>
    <mergeCell ref="AE31:AF31"/>
    <mergeCell ref="AJ31:AK31"/>
    <mergeCell ref="AO31:AP31"/>
    <mergeCell ref="B32:B33"/>
    <mergeCell ref="C32:C33"/>
    <mergeCell ref="E32:H32"/>
    <mergeCell ref="J32:M32"/>
    <mergeCell ref="O32:R32"/>
    <mergeCell ref="T32:W32"/>
    <mergeCell ref="Y32:AB32"/>
    <mergeCell ref="AD32:AG32"/>
    <mergeCell ref="AI32:AL32"/>
    <mergeCell ref="AN32:AQ32"/>
    <mergeCell ref="AR32:AR33"/>
    <mergeCell ref="AS32:AS33"/>
    <mergeCell ref="F33:G33"/>
    <mergeCell ref="K33:L33"/>
    <mergeCell ref="P33:Q33"/>
    <mergeCell ref="U33:V33"/>
    <mergeCell ref="Z33:AA33"/>
    <mergeCell ref="AE33:AF33"/>
    <mergeCell ref="AJ33:AK33"/>
    <mergeCell ref="AO33:AP33"/>
    <mergeCell ref="B34:B35"/>
    <mergeCell ref="C34:C35"/>
    <mergeCell ref="D34:H35"/>
    <mergeCell ref="J34:M34"/>
    <mergeCell ref="O34:R34"/>
    <mergeCell ref="T34:W34"/>
    <mergeCell ref="Y34:AB34"/>
    <mergeCell ref="AD34:AG34"/>
    <mergeCell ref="AI34:AL34"/>
    <mergeCell ref="AN34:AQ34"/>
    <mergeCell ref="AR34:AR35"/>
    <mergeCell ref="AS34:AS35"/>
    <mergeCell ref="K35:L35"/>
    <mergeCell ref="P35:Q35"/>
    <mergeCell ref="U35:V35"/>
    <mergeCell ref="Z35:AA35"/>
    <mergeCell ref="AE35:AF35"/>
    <mergeCell ref="AJ35:AK35"/>
    <mergeCell ref="AO35:AP35"/>
    <mergeCell ref="B36:B37"/>
    <mergeCell ref="C36:C37"/>
    <mergeCell ref="D36:H37"/>
    <mergeCell ref="I36:M37"/>
    <mergeCell ref="N36:R37"/>
    <mergeCell ref="S36:W37"/>
    <mergeCell ref="Y36:AB36"/>
    <mergeCell ref="AD36:AG36"/>
    <mergeCell ref="AI36:AL36"/>
    <mergeCell ref="AN36:AQ36"/>
    <mergeCell ref="AR36:AR37"/>
    <mergeCell ref="AS36:AS37"/>
    <mergeCell ref="Z37:AA37"/>
    <mergeCell ref="AE37:AF37"/>
    <mergeCell ref="AJ37:AK37"/>
    <mergeCell ref="AO37:AP37"/>
    <mergeCell ref="B38:B39"/>
    <mergeCell ref="C38:C39"/>
    <mergeCell ref="E38:H38"/>
    <mergeCell ref="J38:M38"/>
    <mergeCell ref="O38:R38"/>
    <mergeCell ref="T38:W38"/>
    <mergeCell ref="Y38:AB38"/>
    <mergeCell ref="AD38:AG38"/>
    <mergeCell ref="AI38:AL38"/>
    <mergeCell ref="AN38:AQ38"/>
    <mergeCell ref="AR38:AR39"/>
    <mergeCell ref="AS38:AS39"/>
    <mergeCell ref="F39:G39"/>
    <mergeCell ref="K39:L39"/>
    <mergeCell ref="P39:Q39"/>
    <mergeCell ref="U39:V39"/>
    <mergeCell ref="Z39:AA39"/>
    <mergeCell ref="AE39:AF39"/>
    <mergeCell ref="AJ39:AK39"/>
    <mergeCell ref="AO39:AP39"/>
    <mergeCell ref="B40:B41"/>
    <mergeCell ref="C40:C41"/>
    <mergeCell ref="D40:H41"/>
    <mergeCell ref="I40:M41"/>
    <mergeCell ref="N40:R41"/>
    <mergeCell ref="T40:W40"/>
    <mergeCell ref="Y40:AB40"/>
    <mergeCell ref="AD40:AG40"/>
    <mergeCell ref="AI40:AL40"/>
    <mergeCell ref="AN40:AQ40"/>
    <mergeCell ref="AR40:AR41"/>
    <mergeCell ref="AS40:AS41"/>
    <mergeCell ref="T41:U41"/>
    <mergeCell ref="V41:W41"/>
    <mergeCell ref="Y41:Z41"/>
    <mergeCell ref="AA41:AB41"/>
    <mergeCell ref="AD41:AE41"/>
    <mergeCell ref="AF41:AG41"/>
    <mergeCell ref="AI41:AJ41"/>
    <mergeCell ref="AK41:AL41"/>
    <mergeCell ref="AN41:AO41"/>
    <mergeCell ref="AP41:AQ41"/>
    <mergeCell ref="B42:B43"/>
    <mergeCell ref="C42:C43"/>
    <mergeCell ref="D42:H43"/>
    <mergeCell ref="I42:M43"/>
    <mergeCell ref="O42:R42"/>
    <mergeCell ref="T42:W42"/>
    <mergeCell ref="Y42:AB42"/>
    <mergeCell ref="AD42:AG42"/>
    <mergeCell ref="AI42:AL42"/>
    <mergeCell ref="AN42:AQ42"/>
    <mergeCell ref="AR42:AR43"/>
    <mergeCell ref="AS42:AS43"/>
    <mergeCell ref="O43:P43"/>
    <mergeCell ref="Q43:R43"/>
    <mergeCell ref="T43:U43"/>
    <mergeCell ref="V43:W43"/>
    <mergeCell ref="Y43:Z43"/>
    <mergeCell ref="AA43:AB43"/>
    <mergeCell ref="AD43:AE43"/>
    <mergeCell ref="AF43:AG43"/>
    <mergeCell ref="AI43:AJ43"/>
    <mergeCell ref="AK43:AL43"/>
    <mergeCell ref="AN43:AO43"/>
    <mergeCell ref="AP43:AQ43"/>
    <mergeCell ref="B44:B45"/>
    <mergeCell ref="C44:C45"/>
    <mergeCell ref="D44:H45"/>
    <mergeCell ref="I44:M45"/>
    <mergeCell ref="O44:R44"/>
    <mergeCell ref="T44:W44"/>
    <mergeCell ref="Y44:AB44"/>
    <mergeCell ref="AD44:AG44"/>
    <mergeCell ref="AI44:AL44"/>
    <mergeCell ref="AN44:AQ44"/>
    <mergeCell ref="AR44:AR45"/>
    <mergeCell ref="AS44:AS45"/>
    <mergeCell ref="O45:P45"/>
    <mergeCell ref="Q45:R45"/>
    <mergeCell ref="T45:U45"/>
    <mergeCell ref="V45:W45"/>
    <mergeCell ref="Y45:Z45"/>
    <mergeCell ref="AA45:AB45"/>
    <mergeCell ref="AD45:AE45"/>
    <mergeCell ref="AF45:AG45"/>
    <mergeCell ref="AI45:AJ45"/>
    <mergeCell ref="AK45:AL45"/>
    <mergeCell ref="AN45:AO45"/>
    <mergeCell ref="AP45:AQ45"/>
    <mergeCell ref="B46:B47"/>
    <mergeCell ref="C46:C47"/>
    <mergeCell ref="D46:H47"/>
    <mergeCell ref="J46:M46"/>
    <mergeCell ref="O46:R46"/>
    <mergeCell ref="T46:W46"/>
    <mergeCell ref="Y46:AB46"/>
    <mergeCell ref="AD46:AG46"/>
    <mergeCell ref="AI46:AL46"/>
    <mergeCell ref="AN46:AQ46"/>
    <mergeCell ref="AR46:AR47"/>
    <mergeCell ref="AS46:AS47"/>
    <mergeCell ref="J47:K47"/>
    <mergeCell ref="L47:M47"/>
    <mergeCell ref="O47:P47"/>
    <mergeCell ref="Q47:R47"/>
    <mergeCell ref="T47:U47"/>
    <mergeCell ref="V47:W47"/>
    <mergeCell ref="Y47:Z47"/>
    <mergeCell ref="AA47:AB47"/>
    <mergeCell ref="AD47:AE47"/>
    <mergeCell ref="AF47:AG47"/>
    <mergeCell ref="AI47:AJ47"/>
    <mergeCell ref="AK47:AL47"/>
    <mergeCell ref="AN47:AO47"/>
    <mergeCell ref="AP47:AQ47"/>
    <mergeCell ref="B48:B49"/>
    <mergeCell ref="C48:C49"/>
    <mergeCell ref="D48:H49"/>
    <mergeCell ref="J48:K48"/>
    <mergeCell ref="L48:M48"/>
    <mergeCell ref="O48:P48"/>
    <mergeCell ref="Q48:R48"/>
    <mergeCell ref="T48:U48"/>
    <mergeCell ref="V48:W48"/>
    <mergeCell ref="Y48:Z48"/>
    <mergeCell ref="AA48:AB48"/>
    <mergeCell ref="AD48:AE48"/>
    <mergeCell ref="AF48:AG48"/>
    <mergeCell ref="AI48:AJ48"/>
    <mergeCell ref="AK48:AL48"/>
    <mergeCell ref="AN48:AO48"/>
    <mergeCell ref="AP48:AQ48"/>
    <mergeCell ref="AR48:AR49"/>
    <mergeCell ref="AS48:AS49"/>
    <mergeCell ref="J49:K49"/>
    <mergeCell ref="L49:M49"/>
    <mergeCell ref="O49:P49"/>
    <mergeCell ref="Q49:R49"/>
    <mergeCell ref="T49:U49"/>
    <mergeCell ref="V49:W49"/>
    <mergeCell ref="Y49:Z49"/>
    <mergeCell ref="AA49:AB49"/>
    <mergeCell ref="AD49:AE49"/>
    <mergeCell ref="AF49:AG49"/>
    <mergeCell ref="AI49:AJ49"/>
    <mergeCell ref="AK49:AL49"/>
    <mergeCell ref="AN49:AO49"/>
    <mergeCell ref="AP49:AQ49"/>
    <mergeCell ref="B50:B51"/>
    <mergeCell ref="C50:C51"/>
    <mergeCell ref="D50:H51"/>
    <mergeCell ref="I50:M51"/>
    <mergeCell ref="N50:R51"/>
    <mergeCell ref="T50:U50"/>
    <mergeCell ref="V50:W50"/>
    <mergeCell ref="Y50:Z50"/>
    <mergeCell ref="AA50:AB50"/>
    <mergeCell ref="AD50:AE50"/>
    <mergeCell ref="AF50:AG50"/>
    <mergeCell ref="AI50:AJ50"/>
    <mergeCell ref="AK50:AL50"/>
    <mergeCell ref="AN50:AO50"/>
    <mergeCell ref="AP50:AQ50"/>
    <mergeCell ref="AR50:AR51"/>
    <mergeCell ref="AS50:AS51"/>
    <mergeCell ref="T51:U51"/>
    <mergeCell ref="V51:W51"/>
    <mergeCell ref="Y51:Z51"/>
    <mergeCell ref="AA51:AB51"/>
    <mergeCell ref="AD51:AE51"/>
    <mergeCell ref="AF51:AG51"/>
    <mergeCell ref="AI51:AJ51"/>
    <mergeCell ref="AK51:AL51"/>
    <mergeCell ref="AN51:AO51"/>
    <mergeCell ref="AP51:AQ51"/>
    <mergeCell ref="B52:C52"/>
    <mergeCell ref="D52:H52"/>
    <mergeCell ref="I52:M52"/>
    <mergeCell ref="N52:R52"/>
    <mergeCell ref="S52:W52"/>
    <mergeCell ref="X52:AB52"/>
    <mergeCell ref="AC52:AG52"/>
    <mergeCell ref="AH52:AL52"/>
    <mergeCell ref="AM52:AQ52"/>
    <mergeCell ref="B53:B54"/>
    <mergeCell ref="C53:C54"/>
    <mergeCell ref="E53:H53"/>
    <mergeCell ref="J53:M53"/>
    <mergeCell ref="O53:R53"/>
    <mergeCell ref="T53:W53"/>
    <mergeCell ref="Y53:AB53"/>
    <mergeCell ref="AD53:AG53"/>
    <mergeCell ref="AI53:AL53"/>
    <mergeCell ref="AN53:AQ53"/>
    <mergeCell ref="AR53:AR54"/>
    <mergeCell ref="AS53:AS54"/>
    <mergeCell ref="F54:G54"/>
    <mergeCell ref="K54:L54"/>
    <mergeCell ref="P54:Q54"/>
    <mergeCell ref="U54:V54"/>
    <mergeCell ref="Z54:AA54"/>
    <mergeCell ref="AE54:AF54"/>
    <mergeCell ref="AJ54:AK54"/>
    <mergeCell ref="AO54:AP54"/>
    <mergeCell ref="B55:B56"/>
    <mergeCell ref="C55:C56"/>
    <mergeCell ref="E55:H55"/>
    <mergeCell ref="J55:M55"/>
    <mergeCell ref="O55:R55"/>
    <mergeCell ref="T55:W55"/>
    <mergeCell ref="Y55:AB55"/>
    <mergeCell ref="AD55:AG55"/>
    <mergeCell ref="AI55:AL55"/>
    <mergeCell ref="AN55:AQ55"/>
    <mergeCell ref="AR55:AR56"/>
    <mergeCell ref="AS55:AS56"/>
    <mergeCell ref="F56:G56"/>
    <mergeCell ref="K56:L56"/>
    <mergeCell ref="P56:Q56"/>
    <mergeCell ref="U56:V56"/>
    <mergeCell ref="Z56:AA56"/>
    <mergeCell ref="AE56:AF56"/>
    <mergeCell ref="AJ56:AK56"/>
    <mergeCell ref="AO56:AP56"/>
    <mergeCell ref="B57:B58"/>
    <mergeCell ref="C57:C58"/>
    <mergeCell ref="D57:H58"/>
    <mergeCell ref="I57:M58"/>
    <mergeCell ref="N57:R58"/>
    <mergeCell ref="S57:W58"/>
    <mergeCell ref="X57:AB58"/>
    <mergeCell ref="AD57:AG57"/>
    <mergeCell ref="AI57:AL57"/>
    <mergeCell ref="AN57:AQ57"/>
    <mergeCell ref="AR57:AR58"/>
    <mergeCell ref="AS57:AS58"/>
    <mergeCell ref="AE58:AF58"/>
    <mergeCell ref="AJ58:AK58"/>
    <mergeCell ref="AO58:AP58"/>
    <mergeCell ref="B59:B60"/>
    <mergeCell ref="C59:C60"/>
    <mergeCell ref="D59:H60"/>
    <mergeCell ref="J59:M59"/>
    <mergeCell ref="O59:R59"/>
    <mergeCell ref="T59:W59"/>
    <mergeCell ref="Y59:AB59"/>
    <mergeCell ref="AD59:AG59"/>
    <mergeCell ref="AI59:AL59"/>
    <mergeCell ref="AN59:AQ59"/>
    <mergeCell ref="AR59:AR60"/>
    <mergeCell ref="AS59:AS60"/>
    <mergeCell ref="J60:K60"/>
    <mergeCell ref="L60:M60"/>
    <mergeCell ref="O60:P60"/>
    <mergeCell ref="Q60:R60"/>
    <mergeCell ref="T60:U60"/>
    <mergeCell ref="V60:W60"/>
    <mergeCell ref="Y60:Z60"/>
    <mergeCell ref="AA60:AB60"/>
    <mergeCell ref="AD60:AE60"/>
    <mergeCell ref="AF60:AG60"/>
    <mergeCell ref="AI60:AJ60"/>
    <mergeCell ref="AK60:AL60"/>
    <mergeCell ref="AN60:AO60"/>
    <mergeCell ref="AP60:AQ60"/>
    <mergeCell ref="B61:B62"/>
    <mergeCell ref="C61:C62"/>
    <mergeCell ref="D61:H62"/>
    <mergeCell ref="J61:M61"/>
    <mergeCell ref="O61:R61"/>
    <mergeCell ref="T61:W61"/>
    <mergeCell ref="Y61:AB61"/>
    <mergeCell ref="AD61:AG61"/>
    <mergeCell ref="AI61:AL61"/>
    <mergeCell ref="AN61:AQ61"/>
    <mergeCell ref="AR61:AR62"/>
    <mergeCell ref="AS61:AS62"/>
    <mergeCell ref="J62:K62"/>
    <mergeCell ref="L62:M62"/>
    <mergeCell ref="O62:P62"/>
    <mergeCell ref="Q62:R62"/>
    <mergeCell ref="T62:U62"/>
    <mergeCell ref="V62:W62"/>
    <mergeCell ref="Y62:Z62"/>
    <mergeCell ref="AA62:AB62"/>
    <mergeCell ref="AD62:AE62"/>
    <mergeCell ref="AF62:AG62"/>
    <mergeCell ref="AI62:AJ62"/>
    <mergeCell ref="AK62:AL62"/>
    <mergeCell ref="AN62:AO62"/>
    <mergeCell ref="AP62:AQ62"/>
    <mergeCell ref="B63:B64"/>
    <mergeCell ref="C63:C64"/>
    <mergeCell ref="D63:H64"/>
    <mergeCell ref="J63:K63"/>
    <mergeCell ref="L63:M63"/>
    <mergeCell ref="O63:P63"/>
    <mergeCell ref="Q63:R63"/>
    <mergeCell ref="T63:U63"/>
    <mergeCell ref="V63:W63"/>
    <mergeCell ref="Y63:Z63"/>
    <mergeCell ref="AA63:AB63"/>
    <mergeCell ref="AD63:AE63"/>
    <mergeCell ref="AF63:AG63"/>
    <mergeCell ref="AI63:AJ63"/>
    <mergeCell ref="AK63:AL63"/>
    <mergeCell ref="AN63:AO63"/>
    <mergeCell ref="L65:M65"/>
    <mergeCell ref="O65:P65"/>
    <mergeCell ref="Q65:R65"/>
    <mergeCell ref="T65:U65"/>
    <mergeCell ref="V65:W65"/>
    <mergeCell ref="Y65:Z65"/>
    <mergeCell ref="AA65:AB65"/>
    <mergeCell ref="AD65:AE65"/>
    <mergeCell ref="AF65:AG65"/>
    <mergeCell ref="AI65:AJ65"/>
    <mergeCell ref="AK65:AL65"/>
    <mergeCell ref="AN65:AO65"/>
    <mergeCell ref="AP65:AQ65"/>
    <mergeCell ref="AP63:AQ63"/>
    <mergeCell ref="AR63:AR64"/>
    <mergeCell ref="AS63:AS64"/>
    <mergeCell ref="J64:K64"/>
    <mergeCell ref="L64:M64"/>
    <mergeCell ref="O64:P64"/>
    <mergeCell ref="Q64:R64"/>
    <mergeCell ref="T64:U64"/>
    <mergeCell ref="V64:W64"/>
    <mergeCell ref="Y64:Z64"/>
    <mergeCell ref="AA64:AB64"/>
    <mergeCell ref="AD64:AE64"/>
    <mergeCell ref="AF64:AG64"/>
    <mergeCell ref="AI64:AJ64"/>
    <mergeCell ref="AK64:AL64"/>
    <mergeCell ref="AN64:AO64"/>
    <mergeCell ref="AP64:AQ64"/>
    <mergeCell ref="AR65:AR66"/>
    <mergeCell ref="AS65:AS66"/>
    <mergeCell ref="J66:K66"/>
    <mergeCell ref="L66:M66"/>
    <mergeCell ref="O66:P66"/>
    <mergeCell ref="Q66:R66"/>
    <mergeCell ref="T66:U66"/>
    <mergeCell ref="V66:W66"/>
    <mergeCell ref="Y66:Z66"/>
    <mergeCell ref="AA66:AB66"/>
    <mergeCell ref="AD66:AE66"/>
    <mergeCell ref="AF66:AG66"/>
    <mergeCell ref="AI66:AJ66"/>
    <mergeCell ref="AK66:AL66"/>
    <mergeCell ref="AN66:AO66"/>
    <mergeCell ref="AP66:AQ66"/>
    <mergeCell ref="B67:B68"/>
    <mergeCell ref="C67:C68"/>
    <mergeCell ref="D67:H68"/>
    <mergeCell ref="J67:M68"/>
    <mergeCell ref="O67:R68"/>
    <mergeCell ref="T67:W68"/>
    <mergeCell ref="Y67:AB68"/>
    <mergeCell ref="AD67:AG68"/>
    <mergeCell ref="AI67:AL68"/>
    <mergeCell ref="AN67:AQ68"/>
    <mergeCell ref="AR67:AR68"/>
    <mergeCell ref="AS67:AS68"/>
    <mergeCell ref="B65:B66"/>
    <mergeCell ref="C65:C66"/>
    <mergeCell ref="D65:H66"/>
    <mergeCell ref="J65:K65"/>
    <mergeCell ref="B69:C69"/>
    <mergeCell ref="D69:H69"/>
    <mergeCell ref="I69:M69"/>
    <mergeCell ref="N69:R69"/>
    <mergeCell ref="S69:W69"/>
    <mergeCell ref="X69:AB69"/>
    <mergeCell ref="AC69:AG69"/>
    <mergeCell ref="AH69:AL69"/>
    <mergeCell ref="AM69:AQ69"/>
    <mergeCell ref="B70:B71"/>
    <mergeCell ref="C70:C71"/>
    <mergeCell ref="E70:H70"/>
    <mergeCell ref="J70:M70"/>
    <mergeCell ref="O70:R70"/>
    <mergeCell ref="T70:W70"/>
    <mergeCell ref="Y70:AB70"/>
    <mergeCell ref="AD70:AG70"/>
    <mergeCell ref="AI70:AL70"/>
    <mergeCell ref="AN70:AQ70"/>
    <mergeCell ref="AR70:AR71"/>
    <mergeCell ref="AS70:AS71"/>
    <mergeCell ref="F71:G71"/>
    <mergeCell ref="K71:L71"/>
    <mergeCell ref="P71:Q71"/>
    <mergeCell ref="U71:V71"/>
    <mergeCell ref="Z71:AA71"/>
    <mergeCell ref="AE71:AF71"/>
    <mergeCell ref="AJ71:AK71"/>
    <mergeCell ref="AO71:AP71"/>
    <mergeCell ref="B72:B73"/>
    <mergeCell ref="C72:C73"/>
    <mergeCell ref="E72:H72"/>
    <mergeCell ref="J72:M72"/>
    <mergeCell ref="O72:R72"/>
    <mergeCell ref="T72:W72"/>
    <mergeCell ref="Y72:AB72"/>
    <mergeCell ref="AD72:AG72"/>
    <mergeCell ref="AI72:AL72"/>
    <mergeCell ref="AN72:AQ72"/>
    <mergeCell ref="AR72:AR73"/>
    <mergeCell ref="AS72:AS73"/>
    <mergeCell ref="F73:G73"/>
    <mergeCell ref="K73:L73"/>
    <mergeCell ref="P73:Q73"/>
    <mergeCell ref="U73:V73"/>
    <mergeCell ref="Z73:AA73"/>
    <mergeCell ref="AE73:AF73"/>
    <mergeCell ref="AJ73:AK73"/>
    <mergeCell ref="AO73:AP73"/>
    <mergeCell ref="B74:B75"/>
    <mergeCell ref="C74:C75"/>
    <mergeCell ref="D74:H75"/>
    <mergeCell ref="I74:M75"/>
    <mergeCell ref="O74:R74"/>
    <mergeCell ref="T74:W74"/>
    <mergeCell ref="Y74:AB74"/>
    <mergeCell ref="AD74:AG74"/>
    <mergeCell ref="AI74:AL74"/>
    <mergeCell ref="AN74:AQ74"/>
    <mergeCell ref="AR74:AR75"/>
    <mergeCell ref="AS74:AS75"/>
    <mergeCell ref="P75:Q75"/>
    <mergeCell ref="U75:V75"/>
    <mergeCell ref="Z75:AA75"/>
    <mergeCell ref="AE75:AF75"/>
    <mergeCell ref="AJ75:AK75"/>
    <mergeCell ref="AO75:AP75"/>
    <mergeCell ref="B76:B77"/>
    <mergeCell ref="C76:C77"/>
    <mergeCell ref="D76:H77"/>
    <mergeCell ref="I76:M77"/>
    <mergeCell ref="N76:R77"/>
    <mergeCell ref="S76:W77"/>
    <mergeCell ref="X76:AB77"/>
    <mergeCell ref="AD76:AG76"/>
    <mergeCell ref="AI76:AL76"/>
    <mergeCell ref="AN76:AQ76"/>
    <mergeCell ref="AR76:AR77"/>
    <mergeCell ref="AS76:AS77"/>
    <mergeCell ref="AE77:AF77"/>
    <mergeCell ref="AJ77:AK77"/>
    <mergeCell ref="AO77:AP77"/>
    <mergeCell ref="B78:B79"/>
    <mergeCell ref="C78:C79"/>
    <mergeCell ref="D78:H79"/>
    <mergeCell ref="I78:M79"/>
    <mergeCell ref="N78:R79"/>
    <mergeCell ref="S78:W79"/>
    <mergeCell ref="X78:AB79"/>
    <mergeCell ref="AD78:AG78"/>
    <mergeCell ref="AI78:AL78"/>
    <mergeCell ref="AN78:AQ78"/>
    <mergeCell ref="AR78:AR79"/>
    <mergeCell ref="AS78:AS79"/>
    <mergeCell ref="AE79:AF79"/>
    <mergeCell ref="AJ79:AK79"/>
    <mergeCell ref="AO79:AP79"/>
    <mergeCell ref="B80:B81"/>
    <mergeCell ref="C80:C81"/>
    <mergeCell ref="D80:H81"/>
    <mergeCell ref="I80:M81"/>
    <mergeCell ref="N80:R81"/>
    <mergeCell ref="S80:W81"/>
    <mergeCell ref="X80:AB81"/>
    <mergeCell ref="AD80:AG80"/>
    <mergeCell ref="AI80:AL80"/>
    <mergeCell ref="AN80:AQ80"/>
    <mergeCell ref="AR80:AR81"/>
    <mergeCell ref="AS80:AS81"/>
    <mergeCell ref="AE81:AF81"/>
    <mergeCell ref="AJ81:AK81"/>
    <mergeCell ref="AO81:AP81"/>
    <mergeCell ref="B82:B83"/>
    <mergeCell ref="C82:C83"/>
    <mergeCell ref="D82:H83"/>
    <mergeCell ref="I82:M83"/>
    <mergeCell ref="N82:R83"/>
    <mergeCell ref="T82:W83"/>
    <mergeCell ref="Y82:AB83"/>
    <mergeCell ref="AD82:AG83"/>
    <mergeCell ref="AI82:AL83"/>
    <mergeCell ref="AN82:AQ83"/>
    <mergeCell ref="AR82:AR83"/>
    <mergeCell ref="AS82:AS83"/>
    <mergeCell ref="B84:B85"/>
    <mergeCell ref="C84:C85"/>
    <mergeCell ref="D84:H85"/>
    <mergeCell ref="I84:M85"/>
    <mergeCell ref="N84:R85"/>
    <mergeCell ref="S84:W85"/>
    <mergeCell ref="Y84:AB85"/>
    <mergeCell ref="AD84:AG85"/>
    <mergeCell ref="AI84:AL85"/>
    <mergeCell ref="AN84:AQ85"/>
    <mergeCell ref="AR84:AR85"/>
    <mergeCell ref="AS84:AS85"/>
    <mergeCell ref="B86:C86"/>
    <mergeCell ref="D86:H86"/>
    <mergeCell ref="I86:M86"/>
    <mergeCell ref="N86:R86"/>
    <mergeCell ref="S86:W86"/>
    <mergeCell ref="X86:AB86"/>
    <mergeCell ref="AC86:AG86"/>
    <mergeCell ref="AH86:AL86"/>
    <mergeCell ref="AM86:AQ86"/>
    <mergeCell ref="B87:B88"/>
    <mergeCell ref="C87:C88"/>
    <mergeCell ref="E87:H87"/>
    <mergeCell ref="J87:M87"/>
    <mergeCell ref="O87:R87"/>
    <mergeCell ref="T87:W87"/>
    <mergeCell ref="Y87:AB87"/>
    <mergeCell ref="AD87:AG87"/>
    <mergeCell ref="AI87:AL87"/>
    <mergeCell ref="AN87:AQ87"/>
    <mergeCell ref="AR87:AR88"/>
    <mergeCell ref="AS87:AS88"/>
    <mergeCell ref="F88:G88"/>
    <mergeCell ref="K88:L88"/>
    <mergeCell ref="P88:Q88"/>
    <mergeCell ref="U88:V88"/>
    <mergeCell ref="Z88:AA88"/>
    <mergeCell ref="AE88:AF88"/>
    <mergeCell ref="AJ88:AK88"/>
    <mergeCell ref="AO88:AP88"/>
    <mergeCell ref="B89:B90"/>
    <mergeCell ref="C89:C90"/>
    <mergeCell ref="E89:H89"/>
    <mergeCell ref="J89:M89"/>
    <mergeCell ref="O89:R89"/>
    <mergeCell ref="T89:W89"/>
    <mergeCell ref="Y89:AB89"/>
    <mergeCell ref="AD89:AG89"/>
    <mergeCell ref="AI89:AL89"/>
    <mergeCell ref="AN89:AQ89"/>
    <mergeCell ref="AR89:AR90"/>
    <mergeCell ref="AS89:AS90"/>
    <mergeCell ref="F90:G90"/>
    <mergeCell ref="K90:L90"/>
    <mergeCell ref="P90:Q90"/>
    <mergeCell ref="U90:V90"/>
    <mergeCell ref="Z90:AA90"/>
    <mergeCell ref="AE90:AF90"/>
    <mergeCell ref="AJ90:AK90"/>
    <mergeCell ref="AO90:AP90"/>
    <mergeCell ref="B91:B92"/>
    <mergeCell ref="C91:C92"/>
    <mergeCell ref="E91:H91"/>
    <mergeCell ref="J91:M91"/>
    <mergeCell ref="O91:R91"/>
    <mergeCell ref="T91:W91"/>
    <mergeCell ref="Y91:AB91"/>
    <mergeCell ref="AD91:AG91"/>
    <mergeCell ref="AI91:AL91"/>
    <mergeCell ref="AN91:AQ91"/>
    <mergeCell ref="AR91:AR92"/>
    <mergeCell ref="AS91:AS92"/>
    <mergeCell ref="F92:G92"/>
    <mergeCell ref="K92:L92"/>
    <mergeCell ref="P92:Q92"/>
    <mergeCell ref="U92:V92"/>
    <mergeCell ref="Z92:AA92"/>
    <mergeCell ref="AE92:AF92"/>
    <mergeCell ref="AJ92:AK92"/>
    <mergeCell ref="AO92:AP92"/>
    <mergeCell ref="B93:B94"/>
    <mergeCell ref="C93:C94"/>
    <mergeCell ref="E93:H93"/>
    <mergeCell ref="J93:M93"/>
    <mergeCell ref="O93:R93"/>
    <mergeCell ref="T93:W93"/>
    <mergeCell ref="Y93:AB93"/>
    <mergeCell ref="AD93:AG93"/>
    <mergeCell ref="AI93:AL93"/>
    <mergeCell ref="AN93:AQ93"/>
    <mergeCell ref="AR93:AR94"/>
    <mergeCell ref="AS93:AS94"/>
    <mergeCell ref="F94:G94"/>
    <mergeCell ref="K94:L94"/>
    <mergeCell ref="P94:Q94"/>
    <mergeCell ref="U94:V94"/>
    <mergeCell ref="Z94:AA94"/>
    <mergeCell ref="AE94:AF94"/>
    <mergeCell ref="AJ94:AK94"/>
    <mergeCell ref="AO94:AP94"/>
    <mergeCell ref="B95:B96"/>
    <mergeCell ref="C95:C96"/>
    <mergeCell ref="E95:H95"/>
    <mergeCell ref="J95:M95"/>
    <mergeCell ref="O95:R95"/>
    <mergeCell ref="T95:W95"/>
    <mergeCell ref="Y95:AB95"/>
    <mergeCell ref="AD95:AG95"/>
    <mergeCell ref="AI95:AL95"/>
    <mergeCell ref="AN95:AQ95"/>
    <mergeCell ref="AR95:AR96"/>
    <mergeCell ref="AS95:AS96"/>
    <mergeCell ref="F96:G96"/>
    <mergeCell ref="K96:L96"/>
    <mergeCell ref="P96:Q96"/>
    <mergeCell ref="U96:V96"/>
    <mergeCell ref="Z96:AA96"/>
    <mergeCell ref="AE96:AF96"/>
    <mergeCell ref="AJ96:AK96"/>
    <mergeCell ref="AO96:AP96"/>
    <mergeCell ref="B97:B98"/>
    <mergeCell ref="C97:C98"/>
    <mergeCell ref="D97:H98"/>
    <mergeCell ref="J97:M97"/>
    <mergeCell ref="O97:R97"/>
    <mergeCell ref="T97:W97"/>
    <mergeCell ref="Y97:AB97"/>
    <mergeCell ref="AD97:AG97"/>
    <mergeCell ref="AI97:AL97"/>
    <mergeCell ref="AN97:AQ97"/>
    <mergeCell ref="AR97:AR98"/>
    <mergeCell ref="AS97:AS98"/>
    <mergeCell ref="J98:M98"/>
    <mergeCell ref="O98:R98"/>
    <mergeCell ref="T98:W98"/>
    <mergeCell ref="Y98:AB98"/>
    <mergeCell ref="AD98:AG98"/>
    <mergeCell ref="AI98:AL98"/>
    <mergeCell ref="AN98:AQ98"/>
    <mergeCell ref="B99:B100"/>
    <mergeCell ref="C99:C100"/>
    <mergeCell ref="D99:H100"/>
    <mergeCell ref="J99:M99"/>
    <mergeCell ref="O99:R99"/>
    <mergeCell ref="T99:W99"/>
    <mergeCell ref="Y99:AB99"/>
    <mergeCell ref="AD99:AG99"/>
    <mergeCell ref="AI99:AL99"/>
    <mergeCell ref="AN99:AQ99"/>
    <mergeCell ref="AR99:AR100"/>
    <mergeCell ref="AS99:AS100"/>
    <mergeCell ref="J100:M100"/>
    <mergeCell ref="O100:R100"/>
    <mergeCell ref="T100:W100"/>
    <mergeCell ref="Y100:AB100"/>
    <mergeCell ref="AD100:AG100"/>
    <mergeCell ref="AI100:AL100"/>
    <mergeCell ref="AN100:AQ100"/>
    <mergeCell ref="B101:B102"/>
    <mergeCell ref="C101:C102"/>
    <mergeCell ref="D101:H102"/>
    <mergeCell ref="J101:M101"/>
    <mergeCell ref="O101:R101"/>
    <mergeCell ref="T101:W101"/>
    <mergeCell ref="Y101:AB101"/>
    <mergeCell ref="AD101:AG101"/>
    <mergeCell ref="AI101:AL101"/>
    <mergeCell ref="AN101:AQ101"/>
    <mergeCell ref="AR101:AR102"/>
    <mergeCell ref="AS101:AS102"/>
    <mergeCell ref="J102:M102"/>
    <mergeCell ref="O102:R102"/>
    <mergeCell ref="T102:W102"/>
    <mergeCell ref="Y102:AB102"/>
    <mergeCell ref="AD102:AG102"/>
    <mergeCell ref="AI102:AL102"/>
    <mergeCell ref="AN102:AQ102"/>
    <mergeCell ref="B103:C103"/>
    <mergeCell ref="D103:H103"/>
    <mergeCell ref="I103:M103"/>
    <mergeCell ref="N103:R103"/>
    <mergeCell ref="S103:W103"/>
    <mergeCell ref="X103:AB103"/>
    <mergeCell ref="AC103:AG103"/>
    <mergeCell ref="AH103:AL103"/>
    <mergeCell ref="AM103:AQ103"/>
    <mergeCell ref="B105:C105"/>
    <mergeCell ref="D105:H105"/>
    <mergeCell ref="I105:M105"/>
    <mergeCell ref="N105:R105"/>
    <mergeCell ref="S105:W105"/>
    <mergeCell ref="X105:AB105"/>
    <mergeCell ref="AC105:AG105"/>
    <mergeCell ref="AH105:AL105"/>
    <mergeCell ref="AM105:AQ105"/>
  </mergeCells>
  <conditionalFormatting sqref="O30:R30 E30:H30 O72:R72 T30:W30 AD30:AG30 J30:M30 Y30:AB30 AI30:AL30 O7:R7 O91:R91 J9:M9 J13 J15 E72:H72 O87:R87 T74:W74 E87:H87 AD74:AG74 E7:H7 O89:R89 AN9:AQ9 AN11 AN13 T7:W7 E91:H91 O9:R9 O13 O15 AD7:AG7 T91:W91 Y9:AB9 Y13 Y15 J7:M7 AD91:AG91 AN95:AQ95 E13 E15 Y7:AB7 T17 T9:W9 T13 T15 AI7:AL7 AD17 AD9:AG9 AD13 AD15 O38:R38 O32:R32 AI17 E38:H38 O93:R93 AN7:AQ7 E32:H32 T32:W32 T72:W72 T38:W38 AD32:AG32 AI9:AL9 AD72:AG72 AI13 AI15 J72:M72 T34:W34 J91:M91 J32:M32 Y91:AB91 Y32:AB32 AD38:AG38 Y72:AB72 J38:M38 AI72:AL72 Y34:AB34 O34:R34 Y38:AB38 E89:H89 AI34:AL34 AN17 AI38:AL38 T89:W89 AN34:AQ34 Y36:AB36 AI36:AL36 J17 AN15 AD89:AG89 O17 Y17 E17 E9 AD11 O53:R53 E53:H53 AI91:AL91 AD34:AG34 AN36:AQ36 T53:W53 J89:M89 AD53:AG53 Y89:AB89 J53:M53 AI89:AL89 Y53:AB53 AN89:AQ89 AI53:AL53 Y55:AB55 AI55:AL55 O55:R55 E55:H55 AN53:AQ53 T55:W55 AD55:AG55 J55:M55 AI57:AL57 AN57:AQ57 AI74:AL74 AN55:AQ55 AI76:AL76 AN74:AQ74 AN76:AQ76 AN72:AQ72 AI78:AL78 AN78:AQ78 Y74:AB74 E93:H93 AI11 AI80:AL80 AN80:AQ80 T87:W87 T93:W93 AD87:AG87 J87:M87 AD93:AG93 J93:M93 AD57:AG57 AD78:AG78 Y87:AB87 Y93:AB93 AI87:AL87 AI93:AL93 AN93:AQ93 AN30:AQ30 AI32:AL32 AN38:AQ38 AD80:AG80 AN87:AQ87 AD36:AG36 J34:M34 AN32:AQ32 AN91:AQ91 O70:R70 E70:H70 T70:W70 AD70:AG70 J70:M70 Y70:AB70 AI70:AL70 AN70:AQ70 AD76:AG76 O74:R74 O95:R95 E95:H95 T95:W95 AD95:AG95 J95:M95 Y95:AB95 AI95:AL95">
    <cfRule type="expression" dxfId="51" priority="26">
      <formula>BF7&gt;=1</formula>
    </cfRule>
  </conditionalFormatting>
  <conditionalFormatting sqref="D105:AQ105">
    <cfRule type="expression" dxfId="50" priority="27">
      <formula>BB105=1</formula>
    </cfRule>
    <cfRule type="expression" dxfId="49" priority="28">
      <formula>BC105=1</formula>
    </cfRule>
  </conditionalFormatting>
  <conditionalFormatting sqref="D29:AQ29 D86:AQ86 D69:AQ69 D52:AQ52 D103:AQ103">
    <cfRule type="expression" dxfId="48" priority="29">
      <formula>BB29=1</formula>
    </cfRule>
  </conditionalFormatting>
  <conditionalFormatting sqref="AC98 AM64 I98 I100 I102 S62 AC68 AC51 I20 X60 AM49 N98 AC100 AM68 AM41 X62 AH66 AH49 X98 S49 S68 N43 N66 X100 X49 AH60 AC62 AC49 S98 N26 I60 N62 AH68 S100 AH98 N60 AM62 AM60 AH100 AC60 AM66 I66 N100 N22 S64 I28 N20 S22 AM24 N28 S20 X22 AH24 S28 X20 AC22 AC24 X28 AC20 AH22 AC26 AC28 AH20 AM22 AH26 AH28 AM20 S51 AM26 AM28 AH51 AM51 I68 S41 X64 S43 AM98 X43 I26 N68 AC64 I62 AH64 AH62 X41 X68 AM100 AC43 I64 X66 S66 AC41 X26 I22 AH43 N64 X51 AC66 AH41 S26 S60 AM43 I47 N45:N47 S45:S47 X45:X47 AC45:AC47 AH45:AH47 AM45:AM47">
    <cfRule type="expression" dxfId="47" priority="30">
      <formula>I19+I20&lt;0</formula>
    </cfRule>
  </conditionalFormatting>
  <conditionalFormatting sqref="J19:M19 J21:M21 AN23:AQ23 T19:W19 T21:W21 AD23:AG23 O19:R19 O21:R21 AI23:AL23 Y19:AB19 Y21:AB21 AD42:AG42 AD19:AG19 AD21:AG21 AD25:AG25 AI19:AL19 AI21:AL21 AI25:AL25 AN19:AQ19 AN21:AQ21 AN25:AQ25 T40:W40 T44:W44 Y40:AB40 Y44:AB44 AD40:AG40 AD44:AG44 AI40:AL40 AI44:AL44 AN40:AQ40 AN44:AQ44 J59:M59 J61:M61 O59:R59 O61:R61 T59:W59 T61:W61 Y59:AB59 Y61:AB61 AD59:AG59 AD61:AG61 AI59:AL59 AI61:AL61 AN59:AQ59 AN61:AQ61 AN42:AQ42 O42:R42 O44:R44 O25:R25 AI42:AL42 J25:M25 T42:W42 Y42:AB42 Y25:AB25 T25:W25">
    <cfRule type="expression" dxfId="46" priority="32">
      <formula>AND(J19&lt;&gt;"",J20&lt;&gt;"")</formula>
    </cfRule>
  </conditionalFormatting>
  <conditionalFormatting sqref="J20:K20 O22:P22 O26:P26 O20:P20 T22:U22 AN24:AO24 T20:U20 Y22:Z22 AI24:AJ24 Y20:Z20 AD22:AE22 AD24:AE24 AD20:AE20 AI22:AJ22 AD26:AE26 AI20:AJ20 AN22:AO22 AI26:AJ26 AN20:AO20 J62:K62 AN26:AO26 Y41:Z41 AD41:AE41 AI41:AJ41 AN41:AO41 AN43:AO43 J60:K60 O62:P62 O60:P60 T62:U62 T60:U60 Y62:Z62 Y60:Z60 AD62:AE62 AD60:AE60 AI62:AJ62 AI60:AJ60 AN62:AO62 AN60:AO60 O43:P43 AD43:AE43 J22:K22 J26:K26 AI43:AJ43 T41:U41 T43:U43 Y43:Z43 Y26:Z26 T26:U26 J47:K47 O45:P47 T45:U47 Y45:Z47 AD45:AE47 AI45:AJ47 AN45:AO47">
    <cfRule type="expression" dxfId="45" priority="33">
      <formula>AND(J19&lt;&gt;"",J20&lt;&gt;"")</formula>
    </cfRule>
  </conditionalFormatting>
  <conditionalFormatting sqref="AN82:AQ85 AI82:AL85 T82:W83 Y82:AB85 AD82:AG85 J67:M68 J27:M28 O27:R28 T27:W28 Y27:AB28 AD27:AG28 AI27:AL28 AN27:AQ28 AN67:AQ68 Y67:AB68 Q63:Q66 V63:V66 AA63:AA66 AF63:AF66 AK63:AK66 AP63:AP66 O63:O66 T63:T66 Y63:Y66 AD63:AD66 AI63:AI66 AN63:AN66 L63:L66 J63:J66 T67:W68 O67:R68 AI67:AL68 AD67:AG68 AF48:AF51 V48:V51 J48:J49 L48:L49 T48:T51 Q48:Q49 AA48:AA51 AK48:AK51 AD48:AD51 AI48:AI51 O48:O49 Y48:Y51 AP48:AP51 AN48:AN51">
    <cfRule type="expression" dxfId="44" priority="34">
      <formula>J27&lt;&gt;""</formula>
    </cfRule>
  </conditionalFormatting>
  <conditionalFormatting sqref="J97:M97 J101:M101 O97:R97 T97:W97 Y97:AB97 AD97:AG97 AI97:AL97 AI99:AL99 J99:M99 O99:R99 T99:W99 Y99:AB99 AD99:AG99 AN97:AQ97 AN99:AQ99">
    <cfRule type="expression" dxfId="43" priority="35">
      <formula>AND(J97&lt;&gt;"", J98&lt;&gt;"")</formula>
    </cfRule>
  </conditionalFormatting>
  <conditionalFormatting sqref="J98:M98 J102:M102 O98:R98 T98:W98 Y98:AB98 AD98:AG98 AI98:AL98 AI100:AL100 J100:M100 O100:R100 T100:W100 Y100:AB100 AD100:AG100 AN98:AQ98 AN100:AQ100">
    <cfRule type="expression" dxfId="42" priority="36">
      <formula>AND(J97&lt;&gt;"", J98&lt;&gt;"")</formula>
    </cfRule>
  </conditionalFormatting>
  <conditionalFormatting sqref="I33 D33 N33 S33 X33 AC33 AH33 AM33 I35 N35 S35 X35 AC35 AH35 AM35 AM96 X37 AC37 AH37 AM37 I39 D39 N39 S39 X39 AC39 AH39 AM39 I31 D31 N31 S31 X31 AC31 AH31 AM31 I8 D8 N8 S8 X8 AC8 AH8 AM8 I10 D10 N10 S10 X10 AC10 AH10 AM10 I14 D14 N14 S14 X14 AC14 AH14 AM14 I16 D16 N16 S16 X16 AC16 AH16 AM16 I18 D18 N18 S18 X18 AC18 AH18 AM18 AC12 AH12 AM12 I54 D54 N54 S54 X54 AC54 AH54 AM54 I56 D56 N56 S56 X56 AC56 AH56 AM56 AC58 AH58 AM58 I71 D71 N71 S71 X71 AC71 AH71 AM71 I73 D73 N73 S73 X73 AC73 AH73 AM73 N75 S75 X75 AC75 AH75 AM75 AC77 AH77 AM77 AC79 AH79 AM79 AC81 AH81 AM81 I88 D88 N88 S88 X88 AC88 AH88 AM88 I90 D90 N90 S90 X90 AC90 AH90 AM90 I92 D92 N92 S92 X92 AC92 AH92 AM92 I94 D94 N94 S94 X94 AC94 AH94 AM94 I96 D96 N96 S96 X96 AC96 AH96">
    <cfRule type="expression" dxfId="41" priority="37">
      <formula>AND(D7+D8+BB7&lt;0, D8&lt;0)</formula>
    </cfRule>
    <cfRule type="expression" dxfId="40" priority="38">
      <formula>AND(D8+H8&gt;3, D8&gt;0)</formula>
    </cfRule>
  </conditionalFormatting>
  <conditionalFormatting sqref="K33:L33 F33:G33 P33:Q33 U33:V33 Z33:AA33 AE33:AF33 AJ33:AK33 AO33:AP33 K35:L35 P35:Q35 U35:V35 Z35:AA35 AE35:AF35 AJ35:AK35 AO35:AP35 AO96:AP96 Z37:AA37 AE37:AF37 AJ37:AK37 AO37:AP37 K39:L39 F39:G39 P39:Q39 U39:V39 Z39:AA39 AE39:AF39 AJ39:AK39 AO39:AP39 K31:L31 F31:G31 P31:Q31 U31:V31 Z31:AA31 AE31:AF31 AJ31:AK31 AO31:AP31 K8:L8 F8:G8 P8:Q8 U8:V8 Z8:AA8 AE8:AF8 AJ8:AK8 AO8:AP8 K10:L10 F10:G10 P10:Q10 U10:V10 Z10:AA10 AE10:AF10 AJ10:AK10 AO10:AP10 K14:L14 F14:G14 P14:Q14 U14:V14 Z14:AA14 AE14:AF14 AJ14:AK14 AO14:AP14 K16:L16 F16:G16 P16:Q16 U16:V16 Z16:AA16 AE16:AF16 AJ16:AK16 AO16:AP16 K18:L18 F18:G18 P18:Q18 U18:V18 Z18:AA18 AE18:AF18 AJ18:AK18 AO18:AP18 AE12:AF12 AJ12:AK12 AO12:AP12 K54:L54 F54:G54 P54:Q54 U54:V54 Z54:AA54 AE54:AF54 AJ54:AK54 AO54:AP54 K56:L56 F56:G56 P56:Q56 U56:V56 Z56:AA56 AE56:AF56 AJ56:AK56 AO56:AP56 AE58:AF58 AJ58:AK58 AO58:AP58 K71:L71 F71:G71 P71:Q71 U71:V71 Z71:AA71 AE71:AF71 AJ71:AK71 AO71:AP71 K73:L73 F73:G73 P73:Q73 U73:V73 Z73:AA73 AE73:AF73 AJ73:AK73 AO73:AP73 P75:Q75 U75:V75 Z75:AA75 AE75:AF75 AJ75:AK75 AO75:AP75 AE77:AF77 AJ77:AK77 AO77:AP77 AE79:AF79 AJ79:AK79 AO79:AP79 AE81:AF81 AJ81:AK81 AO81:AP81 K88:L88 F88:G88 P88:Q88 U88:V88 Z88:AA88 AE88:AF88 AJ88:AK88 AO88:AP88 K90:L90 F90:G90 P90:Q90 U90:V90 Z90:AA90 AE90:AF90 AJ90:AK90 AO90:AP90 K92:L92 F92:G92 P92:Q92 U92:V92 Z92:AA92 AE92:AF92 AJ92:AK92 AO92:AP92 K94:L94 F94:G94 P94:Q94 U94:V94 Z94:AA94 AE94:AF94 AJ94:AK94 AO94:AP94 K96:L96 F96:G96 P96:Q96 U96:V96 Z96:AA96 AE96:AF96 AJ96:AK96">
    <cfRule type="expression" dxfId="39" priority="39">
      <formula>AND(F8&gt;"A",OR(D7+BB7&lt;=0,(BB7+D7+D8)&lt;=0))</formula>
    </cfRule>
  </conditionalFormatting>
  <conditionalFormatting sqref="M33 H33 R33 W33 AB33 AG33 AL33 AQ33 M35 R35 W35 AB35 AG35 AL35 AQ35 AQ96 AB37 AG37 AL37 AQ37 M39 H39 R39 W39 AB39 AG39 AL39 AQ39 M31 H31 R31 W31 AB31 AG31 AL31 AQ31 M8 H8 R8 W8 AB8 AG8 AL8 AQ8 M10 H10 R10 W10 AB10 AG10 AL10 AQ10 M14 H14 R14 W14 AB14 AG14 AL14 AQ14 M16 H16 R16 W16 AB16 AG16 AL16 AQ16 M18 H18 R18 W18 AB18 AG18 AL18 AQ18 AG12 AL12 AQ12 M54 H54 R54 W54 AB54 AG54 AL54 AQ54 M56 H56 R56 W56 AB56 AG56 AL56 AQ56 AG58 AL58 AQ58 M71 H71 R71 W71 AB71 AG71 AL71 AQ71 M73 H73 R73 W73 AB73 AG73 AL73 AQ73 R75 W75 AB75 AG75 AL75 AQ75 AG77 AL77 AQ77 AG79 AL79 AQ79 AG81 AL81 AQ81 M88 H88 R88 W88 AB88 AG88 AL88 AQ88 M90 H90 R90 W90 AB90 AG90 AL90 AQ90 M92 H92 R92 W92 AB92 AG92 AL92 AQ92 M94 H94 R94 W94 AB94 AG94 AL94 AQ94 M96 H96 R96 W96 AB96 AG96 AL96">
    <cfRule type="expression" dxfId="38" priority="40">
      <formula>AND(H8&gt;0,OR(F8&lt;"A",OR(D7+BB7&lt;=0,(BB7+D7+D8)&lt;=0)))</formula>
    </cfRule>
  </conditionalFormatting>
  <conditionalFormatting sqref="F8 K8 P8 U8 Z8 AE8 AJ8 AO8 F10 K10 P10 U10 Z10 AE10 AJ10 AO10 AE12 AJ12 AO12 F14 K14 P14 U14 Z14 AE14 AJ14 AO14 F16 K16 P16 U16 Z16 AE16 AJ16 AO16 F18 K18 P18 U18 Z18 AE18 AJ18 AO18 F31 K31 P31 U31 Z31 AE31 AJ31 AO31 F33 K33 P33 U33 Z33 AE33 AJ33 AO33 K35 P35 U35 Z35 AE35 AJ35 AO35 AO96 Z37 AE37 AJ37 AO37 F39 K39 P39 U39 Z39 AE39 AJ39 AO39 F54 K54 P54 U54 Z54 AE54 AJ54 AO54 F56 K56 P56 U56 Z56 AE56 AJ56 AO56 AE58 AJ58 AO58 F71 K71 P71 U71 Z71 AE71 AJ71 AO71 F73 K73 P73 U73 Z73 AE73 AJ73 AO73 P75 U75 Z75 AE75 AJ75 AO75 AE77 AJ77 AO77 AE79 AJ79 AO79 AE81 AJ81 AO81 F88 K88 P88 U88 Z88 AE88 AJ88 AO88 F90 K90 P90 U90 Z90 AE90 AJ90 AO90 F92 K92 P92 U92 Z92 AE92 AJ92 AO92 F94 K94 P94 U94 Z94 AE94 AJ94 AO94 F96 K96 P96 U96 Z96 AE96 AJ96">
    <cfRule type="expression" dxfId="37" priority="41">
      <formula>BF7&gt;=1</formula>
    </cfRule>
  </conditionalFormatting>
  <conditionalFormatting sqref="J46:M46 T46:W46 O46:R46 Y46:AB46 AD46:AG46 AI46:AL46 AN46:AQ46">
    <cfRule type="expression" dxfId="36" priority="42">
      <formula>AND(J46&lt;&gt;"",J47&lt;&gt;"")</formula>
    </cfRule>
  </conditionalFormatting>
  <conditionalFormatting sqref="AC11 AH11 AM11">
    <cfRule type="cellIs" dxfId="35" priority="43" operator="greaterThan">
      <formula>CE12</formula>
    </cfRule>
  </conditionalFormatting>
  <conditionalFormatting sqref="D13 I13 N13 S13 X13 AC13 AH13 AM13">
    <cfRule type="cellIs" dxfId="34" priority="44" operator="greaterThan">
      <formula>BF14</formula>
    </cfRule>
  </conditionalFormatting>
  <conditionalFormatting sqref="I34 N34 S34 X34 AC34 AH34 AM34">
    <cfRule type="cellIs" dxfId="33" priority="45" operator="greaterThan">
      <formula>BK35</formula>
    </cfRule>
  </conditionalFormatting>
  <conditionalFormatting sqref="AC57 AH57 AM57">
    <cfRule type="cellIs" dxfId="32" priority="46" operator="greaterThan">
      <formula>CE58</formula>
    </cfRule>
  </conditionalFormatting>
  <conditionalFormatting sqref="D72 I72 N72 S72 X72 AC72 AH72 AM72">
    <cfRule type="cellIs" dxfId="31" priority="47" operator="greaterThan">
      <formula>BF73</formula>
    </cfRule>
  </conditionalFormatting>
  <conditionalFormatting sqref="N74 S74 X74 AC74 AH74 AM74">
    <cfRule type="cellIs" dxfId="30" priority="48" operator="greaterThan">
      <formula>BP75</formula>
    </cfRule>
  </conditionalFormatting>
  <conditionalFormatting sqref="AC76 AH76 AM76">
    <cfRule type="cellIs" dxfId="29" priority="49" operator="greaterThan">
      <formula>CE77</formula>
    </cfRule>
  </conditionalFormatting>
  <conditionalFormatting sqref="AC78 AH78 AM78">
    <cfRule type="cellIs" dxfId="0" priority="50" operator="greaterThan">
      <formula>CE79</formula>
    </cfRule>
  </conditionalFormatting>
  <conditionalFormatting sqref="AC80 AH80 AM80">
    <cfRule type="cellIs" dxfId="28" priority="51" operator="greaterThan">
      <formula>CE81</formula>
    </cfRule>
  </conditionalFormatting>
  <conditionalFormatting sqref="S82 X82 AC82 AH82 AM82">
    <cfRule type="cellIs" dxfId="27" priority="52" operator="greaterThan">
      <formula>BU83</formula>
    </cfRule>
  </conditionalFormatting>
  <conditionalFormatting sqref="X84 AC84 AH84 AM84">
    <cfRule type="cellIs" dxfId="26" priority="53" operator="greaterThan">
      <formula>BZ85</formula>
    </cfRule>
  </conditionalFormatting>
  <conditionalFormatting sqref="N102">
    <cfRule type="expression" dxfId="25" priority="21">
      <formula>N101+N102&lt;0</formula>
    </cfRule>
    <cfRule type="expression" dxfId="24" priority="22">
      <formula>AND(N102+R102&gt;3, N102&gt;0)</formula>
    </cfRule>
  </conditionalFormatting>
  <conditionalFormatting sqref="O101:R101">
    <cfRule type="expression" dxfId="23" priority="23">
      <formula>AND(O101&lt;&gt;"", O102&lt;&gt;"")</formula>
    </cfRule>
  </conditionalFormatting>
  <conditionalFormatting sqref="O102:R102">
    <cfRule type="expression" dxfId="22" priority="24">
      <formula>AND(O101&lt;&gt;"", O102&lt;&gt;"")</formula>
    </cfRule>
  </conditionalFormatting>
  <conditionalFormatting sqref="S102">
    <cfRule type="expression" dxfId="21" priority="17">
      <formula>S101+S102&lt;0</formula>
    </cfRule>
    <cfRule type="expression" dxfId="20" priority="18">
      <formula>AND(S102+W102&gt;3, S102&gt;0)</formula>
    </cfRule>
  </conditionalFormatting>
  <conditionalFormatting sqref="T101:W101">
    <cfRule type="expression" dxfId="19" priority="19">
      <formula>AND(T101&lt;&gt;"", T102&lt;&gt;"")</formula>
    </cfRule>
  </conditionalFormatting>
  <conditionalFormatting sqref="T102:W102">
    <cfRule type="expression" dxfId="18" priority="20">
      <formula>AND(T101&lt;&gt;"", T102&lt;&gt;"")</formula>
    </cfRule>
  </conditionalFormatting>
  <conditionalFormatting sqref="X102">
    <cfRule type="expression" dxfId="17" priority="13">
      <formula>X101+X102&lt;0</formula>
    </cfRule>
    <cfRule type="expression" dxfId="16" priority="14">
      <formula>AND(X102+AB102&gt;3, X102&gt;0)</formula>
    </cfRule>
  </conditionalFormatting>
  <conditionalFormatting sqref="Y101:AB101">
    <cfRule type="expression" dxfId="15" priority="15">
      <formula>AND(Y101&lt;&gt;"", Y102&lt;&gt;"")</formula>
    </cfRule>
  </conditionalFormatting>
  <conditionalFormatting sqref="Y102:AB102">
    <cfRule type="expression" dxfId="14" priority="16">
      <formula>AND(Y101&lt;&gt;"", Y102&lt;&gt;"")</formula>
    </cfRule>
  </conditionalFormatting>
  <conditionalFormatting sqref="AC102">
    <cfRule type="expression" dxfId="13" priority="9">
      <formula>AC101+AC102&lt;0</formula>
    </cfRule>
    <cfRule type="expression" dxfId="12" priority="10">
      <formula>AND(AC102+AG102&gt;3, AC102&gt;0)</formula>
    </cfRule>
  </conditionalFormatting>
  <conditionalFormatting sqref="AD101:AG101">
    <cfRule type="expression" dxfId="11" priority="11">
      <formula>AND(AD101&lt;&gt;"", AD102&lt;&gt;"")</formula>
    </cfRule>
  </conditionalFormatting>
  <conditionalFormatting sqref="AD102:AG102">
    <cfRule type="expression" dxfId="10" priority="12">
      <formula>AND(AD101&lt;&gt;"", AD102&lt;&gt;"")</formula>
    </cfRule>
  </conditionalFormatting>
  <conditionalFormatting sqref="AH102">
    <cfRule type="expression" dxfId="9" priority="5">
      <formula>AH101+AH102&lt;0</formula>
    </cfRule>
    <cfRule type="expression" dxfId="8" priority="6">
      <formula>AND(AH102+AL102&gt;3, AH102&gt;0)</formula>
    </cfRule>
  </conditionalFormatting>
  <conditionalFormatting sqref="AI101:AL101">
    <cfRule type="expression" dxfId="7" priority="7">
      <formula>AND(AI101&lt;&gt;"", AI102&lt;&gt;"")</formula>
    </cfRule>
  </conditionalFormatting>
  <conditionalFormatting sqref="AI102:AL102">
    <cfRule type="expression" dxfId="6" priority="8">
      <formula>AND(AI101&lt;&gt;"", AI102&lt;&gt;"")</formula>
    </cfRule>
  </conditionalFormatting>
  <conditionalFormatting sqref="AM102">
    <cfRule type="expression" dxfId="5" priority="1">
      <formula>AM101+AM102&lt;0</formula>
    </cfRule>
    <cfRule type="expression" dxfId="4" priority="2">
      <formula>AND(AM102+AQ102&gt;3, AM102&gt;0)</formula>
    </cfRule>
  </conditionalFormatting>
  <conditionalFormatting sqref="AN101:AQ101">
    <cfRule type="expression" dxfId="3" priority="3">
      <formula>AND(AN101&lt;&gt;"", AN102&lt;&gt;"")</formula>
    </cfRule>
  </conditionalFormatting>
  <conditionalFormatting sqref="AN102:AQ102">
    <cfRule type="expression" dxfId="2" priority="4">
      <formula>AND(AN101&lt;&gt;"", AN102&lt;&gt;"")</formula>
    </cfRule>
  </conditionalFormatting>
  <conditionalFormatting sqref="AC98 AM64 I98 I100 I102 S62 AC68 AC51 I20 X60 AM49 N98 AC100 AM68 AM41 X62 AH66 AH49 X98 S49 S68 N43 N66 X100 X49 AH60 AC62 AC49 S98 N26 I60 N62 AH68 S100 AH98 N60 AM62 AM60 AH100 AC60 AM66 I66 N100 N22 S64 I28 N20 S22 AM24 N28 S20 X22 AH24 S28 X20 AC22 AC24 X28 AC20 AH22 AC26 AC28 AH20 AM22 AH26 AH28 AM20 S51 AM26 AM28 AH51 AM51 I68 S41 X64 S43 AM98 X43 I26 N68 AC64 I62 AH64 AH62 X41 X68 AM100 AC43 I64 X66 S66 AC41 X26 I22 AH43 N64 X51 AC66 AH41 S26 S60 AM43 I47 N45 S45 X45 AC45 AH45 AM45">
    <cfRule type="expression" dxfId="1" priority="31">
      <formula>AND(I20+M20&gt;3, I20&gt;0)</formula>
    </cfRule>
  </conditionalFormatting>
  <dataValidations count="57">
    <dataValidation allowBlank="1" showInputMessage="1" showErrorMessage="1" promptTitle="Production Results" prompt="The results of the production project." sqref="J19:M19 O19:R19 T19:W19 Y19:AB19 AD19:AG19 AI19:AL19 AN19:AQ19 J21:M21 O21:R21 T21:W21 Y21:AB21 AD21:AG21 AI21:AL21 AN21:AQ21 AD23:AG23 AI23:AL23 AN23:AQ23 J25:M25 O25:R25 T25:W25 Y25:AB25 AD25:AG25 AI25:AL25 AN25:AQ25 T40:W40 Y40:AB40 AD40:AG40 AI40:AL40 AN40:AQ40 O42:R42 T42:W42 Y42:AB42 AD42:AG42 AI42:AL42 AN42:AQ42 O44:R44 T44:W44 Y44:AB44 AD44:AG44 AI44:AL44 AN44:AQ44 J46:M46 O46:R46 T46:W46 Y46:AB46 AD46:AG46 AI46:AL46 AN46:AQ46 J59:M59 O59:R59 T59:W59 Y59:AB59 AD59:AG59 AI59:AL59 AN59:AQ59 J61:M61 O61:R61 T61:W61 Y61:AB61 AD61:AG61 AI61:AL61 AN61:AQ61">
      <formula1>0</formula1>
      <formula2>0</formula2>
    </dataValidation>
    <dataValidation allowBlank="1" showInputMessage="1" showErrorMessage="1" promptTitle="Starting Research" prompt="Japan starts with a [+5] modifier to Air Range." sqref="B13:B14">
      <formula1>0</formula1>
      <formula2>0</formula2>
    </dataValidation>
    <dataValidation allowBlank="1" showInputMessage="1" showErrorMessage="1" promptTitle="Intelligence Category DPs" prompt="The number of DPs assigned to Intelligence Category projects is entered on the DP sheet._x000a_" sqref="D5:AQ5">
      <formula1>0</formula1>
      <formula2>0</formula2>
    </dataValidation>
    <dataValidation type="list" allowBlank="1" showInputMessage="1" showErrorMessage="1" errorTitle="Turn" error="The only valid choices are listed in the drop-down menu._x000a_" promptTitle="Turn" prompt="The turn that the project was rolled." sqref="F8 K8 P8 U8 Z8 AE8 AJ8 AO8 F10 K10 P10 U10 Z10 AE10 AJ10 AO10 AE12 AJ12 AO12 F14 K14 P14 U14 Z14 AE14 AJ14 AO14 F16 K16 P16 U16 Z16 AE16 AJ16 AO16 F18 K18 P18 U18 Z18 AE18 AJ18 AO18 J20:K20 O20:P20 T20:U20 Y20:Z20 AD20:AE20 AI20:AJ20 AN20:AO20 J22:K22 O22:P22 T22:U22 Y22:Z22 AD22:AE22 AI22:AJ22 AN22:AO22 AD24:AE24 AI24:AJ24 AN24:AO24 J26:K26 O26:P26 T26:U26 Y26:Z26 AD26:AE26 AI26:AJ26 AN26:AO26 F31 K31 P31 U31 Z31 AE31 AJ31 AO31 F33 K33 P33 U33 Z33 AE33 AJ33 AO33 K35 P35 U35 Z35 AE35 AJ35 AO35 Z37 AE37 AJ37 AO37 F39 K39 P39 U39 Z39 AE39 AJ39 AO39 T41:U41 Y41:Z41 AD41:AE41 AI41:AJ41 AN41:AO41 O43:P43 T43:U43 Y43:Z43 AD43:AE43 AI43:AJ43 AN43:AO43 O45:P45 T45:U45 Y45:Z45 AD45:AE45 AI45:AJ45 AN45:AO45 J47:K47 O47:P47 T47:U47 Y47:Z47 AD47:AE47 AI47:AJ47 AN47:AO47 F54 K54 P54 U54 Z54 AE54 AJ54 AO54 F56 K56 P56 U56 Z56 AE56 AJ56 AO56 AE58 AJ58 AO58 J60:K60 O60:P60 T60:U60 Y60:Z60 AD60:AE60 AI60:AJ60 AN60:AO60 J62:K62 O62:P62 T62:U62 Y62:Z62 AD62:AE62 AI62:AJ62 AN62:AO62 F71 K71:L71 P71:Q71 U71:V71 Z71:AA71 AE71:AF71 AJ71:AK71 AO71:AP71 F73 K73:L73 P73:Q73 U73:V73 Z73:AA73 AE73:AF73 AJ73:AK73 AO73:AP73 P75:Q75 U75:V75 Z75:AA75 AE75:AF75 AJ75:AK75 AO75:AP75 AE77:AF77 AJ77:AK77 AO77:AP77 AE79:AF79 AJ79:AK79 AO79:AP79 AE81:AF81 AJ81:AK81 AO81:AP81 F88 K88 P88 U88 Z88 AE88 AJ88 AO88 F90 K90 P90 U90 Z90 AE90 AJ90 AO90 F92 K92 P92 U92 Z92 AE92 AJ92 AO92 F94 K94 P94 U94 Z94 AE94 AJ94 AO94 F96 K96 P96 U96 Z96 AE96 AJ96 AO96">
      <formula1>TurnList</formula1>
      <formula2>0</formula2>
    </dataValidation>
    <dataValidation type="whole" allowBlank="1" showInputMessage="1" showErrorMessage="1" errorTitle="Die Roll" error="The die roll must be a whole number between 1 and 6._x000a_" promptTitle="Die Roll" prompt="The research result die roll._x000a_" sqref="H8 M8 R8 W8 AB8 AG8 AL8 AQ8 H10 M10 R10 W10 AB10 AG10 AL10 AQ10 AG12 AL12 AQ12 H14 M14 R14 W14 AB14 AG14 AL14 AQ14 H16 M16 R16 W16 AB16 AG16 AL16 AQ16 H18 M18 R18 W18 AB18 AG18 AL18 AQ18 H31 M31 R31 W31 AB31 AG31 AL31 AQ31 H33 M33 R33 W33 AB33 AG33 AL33 AQ33 M35 R35 W35 AB35 AG35 AL35 AQ35 AB37 AG37 AL37 AQ37 H39 M39 R39 W39 AB39 AG39 AL39 AQ39 H54 M54 R54 W54 AB54 AG54 AL54 AQ54 H56 M56 R56 W56 AB56 AG56 AL56 AQ56 AG58 AL58 AQ58 H71 M71 R71 W71 AB71 AG71 AL71 AQ71 H73 M73 R73 W73 AB73 AG73 AL73 AQ73 R75 W75 AB75 AG75 AL75 AQ75 AG77 AL77 AQ77 AG79 AL79 AQ79 AG81 AL81 AQ81 H88 M88 R88 W88 AB88 AG88 AL88 AQ88 H90 M90 R90 W90 AB90 AG90 AL90 AQ90 H92 M92 R92 W92 AB92 AG92 AL92 AQ92 H94 M94 R94 W94 AB94 AG94 AL94 AQ94 H96 M96 R96 W96 AB96 AG96 AL96 AQ96">
      <formula1>1</formula1>
      <formula2>6</formula2>
    </dataValidation>
    <dataValidation type="whole" allowBlank="1" showInputMessage="1" showErrorMessage="1" errorTitle="RP Reassignment" error="The number of RPs reassigned must be a negative whole number._x000a_" promptTitle="RP Reassignment" prompt="The number of RPs (or DPs) reassigned from this project._x000a_" sqref="I20 N20 S20 X20 AC20 AH20 AM20 I22 N22 S22 X22 AC22 AH22 AM22 AC24 AH24 AM24 I26 N26 S26 X26 AC26 AH26 AM26 I28 N28 S28 X28 AC28 AH28 AM28 S41 X41 AC41 AH41 AM41 N43 S43 X43 AC43 AH43 AM43 N45 S45 X45 AC45 AH45 AM45 I47 N47 S47 X47 AC47 AH47 AM47 I49 N49 S49 X49 AC49 AH49 AM49 S51 X51 AC51 AH51 AM51 I60 N60 S60 X60 AC60 AH60 AM60 I62 N62 S62 X62 AC62 AH62 AM62 I64 N64 S64 X64 AC64 AH64 AM64 I66 N66 S66 X66 AC66 AH66 AM66 I68 N68 S68 X68 AC68 AH68 AM68 I98 N98 S98 X98 AC98 AH98 AM98 I100 N100 S100 X100 AC100 AH100 AM100 I102 AH102 N102 S102 X102 AC102 AM102">
      <formula1>-5</formula1>
      <formula2>0</formula2>
    </dataValidation>
    <dataValidation type="whole" allowBlank="1" showInputMessage="1" showErrorMessage="1" errorTitle="Allocated RPs" error="The number of RPs allocated must be a whole positive number._x000a_" promptTitle="Allocated RPs" prompt="The number of RPs (or DPs) allocated to this project._x000a_" sqref="D7 I7 N7 S7 X7 AC7 AH7 AM7 D9 I9 N9 S9 X9 AC9 AH9 AM9 AC11 AH11 AM11 D13 I13 N13 S13 X13 AC13 AH13 AM13 D15 I15 N15 S15 X15 AC15 AH15 AM15 D17 I17 N17 S17 X17 AC17 AH17 AM17 I19 N19 S19 X19 AC19 AH19 AM19 I21 N21 S21 X21 AC21 AH21 AM21 AC23 AH23 AM23 I25 N25 S25 X25 AC25 AH25 AM25 I27 N27 S27 X27 AC27 AH27 AM27 D30 I30 N30 S30 X30 AC30 AH30 AM30 D32 I32 N32 S32 X32 AC32 AH32 AM32 I34 N34 S34 X34 AC34 AH34 AM34 X36 AC36 AH36 AM36 D38 I38 N38 S38 X38 AC38 AH38 AM38 S40 X40 AC40 AH40 AM40 N42 S42 X42 AC42 AH42 AM42 N44 S44 X44 AC44 AH44 AM44 I46 N46 S46 X46 AC46 AH46 AM46 I48 N48 S48 X48 AC48 AH48 AM48 S50 X50 AC50 AH50 AM50 D53 I53 N53 S53 X53 AC53 AH53 AM53 D55 I55 N55 S55 X55 AC55 AH55 AM55 AC57 AH57 AM57 I59 N59 S59 X59 AC59 AH59 AM59 I61 N61 S61 X61 AC61 AH61 AM61 I63 N63 S63 X63 AC63 AH63 AM63 I65 N65 S65 X65 AC65 AH65 AM65 I67 N67 S67 X67 AC67 AH67 AM67 D70 I70 N70 S70 X70 AC70 AH70 AM70 D72 I72 N72 S72 X72 AC72 AH72 AM72 N74 S74 X74 AC74 AH74 AM74 AC76 AH76 AM76 AC78 AH78 AM78 AC80 AH80 AM80 S82 X82 AC82 AH82 AM82 X84 AC84 AH84 AM84 D87 I87 N87 S87 X87 AC87 AH87 AM87 D89 I89 N89 S89 X89 AC89 AH89 AM89 D91 I91 N91 S91 X91 AC91 AH91 AM91 D93 I93 N93 S93 X93 AC93 AH93 AM93 D95 I95 N95 S95 X95 AC95 AH95 AM95 I97 N97 S97 X97 AC97 AH97 AM97 I99 N99 S99 X99 AC99 AH99 AM99 I101 AH101 N101 S101 X101 AC101 AM101">
      <formula1>1</formula1>
      <formula2>10</formula2>
    </dataValidation>
    <dataValidation type="whole" allowBlank="1" showInputMessage="1" showErrorMessage="1" errorTitle="Production Surplus" error="The production suplus must be between 1 and 5." promptTitle="Production Surplus" prompt="The number of surplus production BRPs carried over to next year." sqref="L20:M20 Q20:R20 V20:W20 AA20:AB20 AF20:AG20 AK20:AL20 AP20:AQ20 L22:M22 Q22:R22 V22:W22 AA22:AB22 AF22:AG22 AK22:AL22 AP22:AQ22 AF24:AG24 AK24:AL24 AP24:AQ24 L60:M60 Q60:R60 V60:W60 AA60:AB60 AF60:AG60 AK60:AL60 AP60:AQ60">
      <formula1>1</formula1>
      <formula2>5</formula2>
    </dataValidation>
    <dataValidation type="whole" allowBlank="1" showInputMessage="1" showErrorMessage="1" errorTitle="RP Reassignment" error="The number of RPs reassigned must be a whole number and cannot be more than 2._x000a_" promptTitle="RP Reassignment" prompt="The number of RPs (or DPs) reassigned either to or from this project._x000a_" sqref="D8 I8 N8 S8 X8 AC8 AH8 AM8 D10 I10 N10 S10 X10 AC10 AH10 AM10 AC12 AH12 AM12 D14 I14 N14 S14 X14 AC14 AH14 AM14 D16 I16 N16 S16 X16 AC16 AH16 AM16 D18 I18 N18 S18 X18 AC18 AH18 AM18">
      <formula1>-5</formula1>
      <formula2>2</formula2>
    </dataValidation>
    <dataValidation allowBlank="1" showInputMessage="1" showErrorMessage="1" promptTitle="Production Results" prompt="The Magic card selected." sqref="J99:M99 O99:R99 T99:W99 Y99:AB99 AD99:AG99 AI99:AL99 AN99:AQ99">
      <formula1>0</formula1>
      <formula2>0</formula2>
    </dataValidation>
    <dataValidation allowBlank="1" showInputMessage="1" showErrorMessage="1" promptTitle="Production Results" prompt="The partisans produced." sqref="J101:M101 AI101:AL101 O101:R101 T101:W101 Y101:AB101 AD101:AG101 AN101:AQ101">
      <formula1>0</formula1>
      <formula2>0</formula2>
    </dataValidation>
    <dataValidation allowBlank="1" showInputMessage="1" showErrorMessage="1" promptTitle="Production Results" prompt="The Ultra card selected." sqref="J97:M97 O97:R97 T97:W97 Y97:AB97 AD97:AG97 AI97:AL97 AN97:AQ97">
      <formula1>0</formula1>
      <formula2>0</formula2>
    </dataValidation>
    <dataValidation allowBlank="1" showInputMessage="1" error="_x000a_" promptTitle="Location (Spring)" prompt="The location that the fortification is constructed in._x000a_" sqref="J63:K63 O63:P63 T63:U63 Y63:Z63 AD63:AE63 AI63:AJ63 AN63:AO63">
      <formula1>0</formula1>
      <formula2>0</formula2>
    </dataValidation>
    <dataValidation allowBlank="1" showInputMessage="1" error="_x000a_" promptTitle="Location (Summer)" prompt="The location that the fortification is constructed in._x000a_" sqref="L63:M63 Q63:R63 V63:W63 AA63:AB63 AF63:AG63 AK63:AL63 AP63:AQ63">
      <formula1>0</formula1>
      <formula2>0</formula2>
    </dataValidation>
    <dataValidation allowBlank="1" showInputMessage="1" error="_x000a_" promptTitle="Location (Fall)" prompt="The location that the fortification is constructed in._x000a_" sqref="J64:K64 O64:P64 T64:U64 Y64:Z64 AD64:AE64 AI64:AJ64 AN64:AO64">
      <formula1>0</formula1>
      <formula2>0</formula2>
    </dataValidation>
    <dataValidation allowBlank="1" showInputMessage="1" error="_x000a_" promptTitle="Location (Winter)" prompt="The location that the fortification is constructed in._x000a_" sqref="L64:M64 Q64:R64 V64:W64 AA64:AB64 AF64:AG64 AK64:AL64 AP64:AQ64">
      <formula1>0</formula1>
      <formula2>0</formula2>
    </dataValidation>
    <dataValidation allowBlank="1" showInputMessage="1" error="_x000a_" promptTitle="Location (Spring)" prompt="The location that the railhead is constructed in._x000a_" sqref="J65:K65 O65:P65 T65:U65 Y65:Z65 AD65:AE65 AI65:AJ65 AN65:AO65">
      <formula1>0</formula1>
      <formula2>0</formula2>
    </dataValidation>
    <dataValidation allowBlank="1" showInputMessage="1" error="_x000a_" promptTitle="Location (Summer)" prompt="The location that the railhead is constructed in._x000a_" sqref="L65:M65 Q65:R65 V65:W65 AA65:AB65 AF65:AG65 AK65:AL65 AP65:AQ65">
      <formula1>0</formula1>
      <formula2>0</formula2>
    </dataValidation>
    <dataValidation allowBlank="1" showInputMessage="1" error="_x000a_" promptTitle="Location (Fall)" prompt="The location that the railhead is constructed in._x000a_" sqref="J66:K66 O66:P66 T66:U66 Y66:Z66 AD66:AE66 AI66:AJ66 AN66:AO66">
      <formula1>0</formula1>
      <formula2>0</formula2>
    </dataValidation>
    <dataValidation allowBlank="1" showInputMessage="1" error="_x000a_" promptTitle="Location (Winter)" prompt="The location that the railhead is constructed in._x000a_" sqref="L66:M66 Q66:R66 V66:W66 AA66:AB66 AF66:AG66 AK66:AL66 AP66:AQ66">
      <formula1>0</formula1>
      <formula2>0</formula2>
    </dataValidation>
    <dataValidation allowBlank="1" showInputMessage="1" error="_x000a_" promptTitle="Shipyard (Spring)" prompt="The shipyard that the shipbuilding increase is assigned to._x000a_" sqref="J48:K48 O48:P48 T48:U48 Y48:Z48 AD48:AE48 AI48:AJ48 AN48:AO48">
      <formula1>0</formula1>
      <formula2>0</formula2>
    </dataValidation>
    <dataValidation allowBlank="1" showInputMessage="1" error="_x000a_" promptTitle="Shipyard (Summer)" prompt="The shipyard that the shipbuilding increase is assigned to._x000a_" sqref="L48:M48 Q48:R48 V48:W48 AA48:AB48 AF48:AG48 AK48:AL48 AP48:AQ48">
      <formula1>0</formula1>
      <formula2>0</formula2>
    </dataValidation>
    <dataValidation allowBlank="1" showInputMessage="1" error="_x000a_" promptTitle="Shipyard (Fall)" prompt="The shipyard that the shipbuilding increase is assigned to._x000a_" sqref="J49:K49 O49:P49 T49:U49 Y49:Z49 AD49:AE49 AI49:AJ49 AN49:AO49">
      <formula1>0</formula1>
      <formula2>0</formula2>
    </dataValidation>
    <dataValidation allowBlank="1" showInputMessage="1" error="_x000a_" promptTitle="Shipyard (Winter)" prompt="The shipyard that the shipbuilding increase is assigned to._x000a_" sqref="L49:M49 Q49:R49 V49:W49 AA49:AB49 AF49:AG49 AK49:AL49 AP49:AQ49">
      <formula1>0</formula1>
      <formula2>0</formula2>
    </dataValidation>
    <dataValidation allowBlank="1" showInputMessage="1" showErrorMessage="1" promptTitle="Starting Research" prompt="Japan starts with one Torpedo result (yielding a +1 modifier)._x000a_" sqref="B36:B37">
      <formula1>0</formula1>
      <formula2>0</formula2>
    </dataValidation>
    <dataValidation type="list" allowBlank="1" showInputMessage="1" showErrorMessage="1" errorTitle="Turn" error="The only valid choices are listed in the drop-down menu._x000a_" promptTitle="Turn" prompt="The turn that the winter preparation was revealed._x000a_" sqref="J67:M68 O67:R68 T67:W68 Y67:AB68 AD67:AG68 AI67:AL68 AN67:AQ68">
      <formula1>TurnList</formula1>
      <formula2>0</formula2>
    </dataValidation>
    <dataValidation type="list" allowBlank="1" showInputMessage="1" showErrorMessage="1" errorTitle="Turn" error="The only valid choices are listed in the drop-down menu._x000a_" promptTitle="Turn" prompt="The turn that the Magic result was revealed._x000a_" sqref="J100:M100 O100:R100 T100:W100 Y100:AB100 AD100:AG100 AI100:AL100 AN100:AQ100">
      <formula1>TurnList</formula1>
      <formula2>0</formula2>
    </dataValidation>
    <dataValidation type="whole" allowBlank="1" showInputMessage="1" showErrorMessage="1" errorTitle="RP Reassignment" error="The number of RPs reassigned must be a whole positive number._x000a_" promptTitle="RP Reassignment" prompt="The number of RPs (or DPs) reassigned either to or from this project._x000a_" sqref="D71 D73">
      <formula1>-5</formula1>
      <formula2>2</formula2>
    </dataValidation>
    <dataValidation type="whole" allowBlank="1" showInputMessage="1" showErrorMessage="1" errorTitle="RP Reassignment" error="The number of RPs reassigned must be a whole number and cannot be more than 2." promptTitle="RP Reassignment" prompt="The number of RPs (or DPs) reassigned either to or from this project._x000a_" sqref="D31 I31 N31 S31 X31 AC31 AH31 AM31 D33 I33 N33 S33 X33 AC33 AH33 AM33 I35 N35 S35 X35 AC35 AH35 AM35 X37 AC37 AH37 AM37 D39 I39 N39 S39 X39 AC39 AH39 AM39 D54 I54 N54 S54 X54 AC54 AH54 AM54 D56 I56 N56 S56 X56 AC56 AH56 AM56 AC58 AH58 AM58 D88 I88 N88 S88 X88 AC88 AH88 AM88 D90 I90 N90 S90 X90 AC90 AH90 AM90 D92 I92 N92 S92 X92 AC92 AH92 AM92 D94 I94 N94 S94 X94 AC94 AH94 AM94 D96 I96 N96 S96 X96 AC96 AH96 AM96">
      <formula1>-5</formula1>
      <formula2>2</formula2>
    </dataValidation>
    <dataValidation type="list" allowBlank="1" showInputMessage="1" showErrorMessage="1" errorTitle="Turn" error="The only valid choices are listed in the drop-down menu._x000a_" promptTitle="Turn" prompt="The turn that the uranium plant was produced._x000a_" sqref="T82:W83 Y82:AB83 AD82:AG83 AI82:AL83 AN82:AQ83">
      <formula1>TurnList</formula1>
      <formula2>0</formula2>
    </dataValidation>
    <dataValidation type="list" allowBlank="1" showInputMessage="1" showErrorMessage="1" errorTitle="Turn" error="The only valid choices are listed in the drop-down menu._x000a_" promptTitle="Turn" prompt="The turn that the plutonium reactor was revealed._x000a_" sqref="Y84:AB85 AD84:AG85 AI84:AL85 AN84:AQ85">
      <formula1>TurnList</formula1>
      <formula2>0</formula2>
    </dataValidation>
    <dataValidation type="list" allowBlank="1" showInputMessage="1" showErrorMessage="1" errorTitle="Turn" error="The only valid choices are listed in the drop-down menu._x000a_" promptTitle="Turn" prompt="The turn that the Ultra result was revealed._x000a_" sqref="J98:M98 O98:R98 T98:W98 Y98:AB98 AD98:AG98 AI98:AL98 AN98:AQ98">
      <formula1>TurnList</formula1>
      <formula2>0</formula2>
    </dataValidation>
    <dataValidation type="list" allowBlank="1" showInputMessage="1" showErrorMessage="1" errorTitle="Turn" error="The only valid choices are listed in the drop-down menu._x000a_" promptTitle="Turn" prompt="The turn that the first airbase was produced._x000a_" sqref="J27:M27 O27:R27 T27:W27 Y27:AB27 AD27:AG27 AI27:AL27 AN27:AQ27">
      <formula1>TurnList</formula1>
      <formula2>0</formula2>
    </dataValidation>
    <dataValidation type="list" allowBlank="1" showInputMessage="1" showErrorMessage="1" errorTitle="Turn" error="The only valid choices are listed in the drop-down menu._x000a_" promptTitle="Turn" prompt="The turn that the second airbase was produced._x000a_" sqref="J28:M28 O28:R28 T28:W28 Y28:AB28 AD28:AG28 AI28:AL28 AN28:AQ28">
      <formula1>TurnList</formula1>
      <formula2>0</formula2>
    </dataValidation>
    <dataValidation allowBlank="1" showInputMessage="1" error="_x000a_" promptTitle="Location (First Build)" prompt="The location that the port is constructed in._x000a_" sqref="V50:W50 AA50:AB50 AF50:AG50 AK50:AL50 AP50:AQ50">
      <formula1>0</formula1>
      <formula2>0</formula2>
    </dataValidation>
    <dataValidation allowBlank="1" showInputMessage="1" error="_x000a_" promptTitle="Location (Second Build)" prompt="The location that the port is constructed in._x000a_" sqref="V51:W51 AA51:AB51 AF51:AG51 AK51:AL51 AP51:AQ51">
      <formula1>0</formula1>
      <formula2>0</formula2>
    </dataValidation>
    <dataValidation type="list" allowBlank="1" showInputMessage="1" showErrorMessage="1" errorTitle="Turn" error="The only valid choices are listed in the drop-down menu._x000a_" promptTitle="Turn (First Build)" prompt="The turn that the first port is produced._x000a_" sqref="T50:U50 Y50:Z50 AD50:AE50 AI50:AJ50 AN50:AO50">
      <formula1>TurnList</formula1>
      <formula2>0</formula2>
    </dataValidation>
    <dataValidation type="list" allowBlank="1" showInputMessage="1" showErrorMessage="1" errorTitle="Turn" error="The only valid choices are listed in the drop-down menu._x000a_" promptTitle="Turn (Second Build)" prompt="The turn that the second port is produced._x000a_" sqref="T51:U51 Y51:Z51 AD51:AE51 AI51:AJ51 AN51:AO51">
      <formula1>TurnList</formula1>
      <formula2>0</formula2>
    </dataValidation>
    <dataValidation operator="equal" allowBlank="1" showInputMessage="1" showErrorMessage="1" promptTitle="Adjustments" prompt="-# AR results" sqref="E14 J14 O14 T14 Y14 AD14 AI14 AN14">
      <formula1>0</formula1>
      <formula2>0</formula2>
    </dataValidation>
    <dataValidation type="whole" allowBlank="1" showInputMessage="1" showErrorMessage="1" errorTitle="Adjustments" error="The adjustment must be a valid whole number._x000a_" promptTitle="Adjustments" prompt="-# ADRM" sqref="E10 J10 O10 T10 Y10 AD10 AI10 AN10">
      <formula1>-4</formula1>
      <formula2>1</formula2>
    </dataValidation>
    <dataValidation operator="equal" allowBlank="1" showInputMessage="1" showErrorMessage="1" promptTitle="Adjustments" prompt="-# AD results" sqref="E18 J18 O18 T18 Y18 AD18 AI18 AN18">
      <formula1>0</formula1>
      <formula2>0</formula2>
    </dataValidation>
    <dataValidation type="whole" allowBlank="1" showInputMessage="1" showErrorMessage="1" errorTitle="Adjustments" error="The adjustment must be a valid whole number._x000a_" promptTitle="Adjustments" prompt="-# NDRM" sqref="E33 J33 O33 T33 Y33 AD33 AI33 AN33">
      <formula1>-4</formula1>
      <formula2>1</formula2>
    </dataValidation>
    <dataValidation operator="equal" allowBlank="1" showInputMessage="1" showErrorMessage="1" promptTitle="Adjustments" prompt="-# ASW results_x000a_+1 each Radar result" sqref="J35 O35 T35 Y35 AD35 AI35 AN35">
      <formula1>0</formula1>
      <formula2>0</formula2>
    </dataValidation>
    <dataValidation operator="equal" allowBlank="1" showInputMessage="1" showErrorMessage="1" promptTitle="Adjustments" prompt="-# Torpedo results" sqref="Y37 AD37 AI37 AN37">
      <formula1>0</formula1>
      <formula2>0</formula2>
    </dataValidation>
    <dataValidation operator="equal" allowBlank="1" showInputMessage="1" showErrorMessage="1" promptTitle="Adjustments" prompt="-# Radar results" sqref="E73 J73 O73 T73 Y73 AD73 AI73 AN73">
      <formula1>0</formula1>
      <formula2>0</formula2>
    </dataValidation>
    <dataValidation operator="equal" allowBlank="1" showInputMessage="1" showErrorMessage="1" promptTitle="Adjustments" prompt="+1 CR in 1941 (MANUAL)_x000a_-1 CR in 1943 ff (MANUAL)" sqref="AD79 AI79 AN79">
      <formula1>0</formula1>
      <formula2>0</formula2>
    </dataValidation>
    <dataValidation operator="equal" allowBlank="1" showInputMessage="1" showErrorMessage="1" promptTitle="Adjustments" prompt="-# SB results" sqref="E16 J16 O16 T16 Y16 AD16 AI16 AN16">
      <formula1>0</formula1>
      <formula2>0</formula2>
    </dataValidation>
    <dataValidation type="whole" allowBlank="1" showInputMessage="1" showErrorMessage="1" errorTitle="Adjustments" error="Any adjustment must be either +1 or -1_x000a_" promptTitle="Adjustments" prompt="Spy Rings (MANUAL)" sqref="E8 J8 O8 T8 Y8 AD8 AI8 AN8 E31 J31 O31 T31 Y31 AD31 AI31 AN31 E54 J54 O54 T54 Y54 AD54 AI54 AN54 E71 J71 O71 T71 Y71 AD71 AI71 AN71 E88 J88 O88 T88 Y88 AD88 AI88 AN88">
      <formula1>-1</formula1>
      <formula2>1</formula2>
    </dataValidation>
    <dataValidation type="whole" allowBlank="1" showInputMessage="1" showErrorMessage="1" errorTitle="Adjustments" error="The adjustment must be a valid whole number._x000a_" promptTitle="Adjustments" prompt="-# CTL_x000a_+# based on year, first roll only_x000a_" sqref="E56">
      <formula1>-4</formula1>
      <formula2>1</formula2>
    </dataValidation>
    <dataValidation allowBlank="1" showInputMessage="1" showErrorMessage="1" errorTitle="Adjustments" error="The adjustment must be a valid whole number._x000a_" promptTitle="Adjustments" prompt="-# CTL_x000a_+# based on year, first roll only_x000a_" sqref="J56">
      <formula1>-4</formula1>
      <formula2>1</formula2>
    </dataValidation>
    <dataValidation allowBlank="1" showInputMessage="1" showErrorMessage="1" errorTitle="Adjustments" error="The adjustment must be a valid whole number._x000a_" promptTitle="Adjustments" prompt="-# CTL_x000a_+5 if first roll made in 1945_x000a_" sqref="AI56">
      <formula1>-4</formula1>
      <formula2>1</formula2>
    </dataValidation>
    <dataValidation allowBlank="1" showInputMessage="1" showErrorMessage="1" errorTitle="Adjustments" error="The adjustment must be a valid whole number._x000a_" promptTitle="Adjustments" prompt="-# CTL_x000a_+6 if first roll made in 1946" sqref="AN56">
      <formula1>-4</formula1>
      <formula2>1</formula2>
    </dataValidation>
    <dataValidation allowBlank="1" showInputMessage="1" showErrorMessage="1" errorTitle="Adjustments" error="The adjustment must be a valid whole number._x000a_" promptTitle="Adjustments" prompt="-# CTL_x000a_+4 if first roll made in 1944" sqref="AD56">
      <formula1>-4</formula1>
      <formula2>1</formula2>
    </dataValidation>
    <dataValidation allowBlank="1" showInputMessage="1" showErrorMessage="1" errorTitle="Adjustments" error="The adjustment must be a valid whole number._x000a_" promptTitle="Adjustments" prompt="-# CTL_x000a_+3 if first roll made in 1943_x000a_" sqref="Y56">
      <formula1>-4</formula1>
      <formula2>1</formula2>
    </dataValidation>
    <dataValidation allowBlank="1" showInputMessage="1" showErrorMessage="1" errorTitle="Adjustments" error="The adjustment must be a valid whole number._x000a_" promptTitle="Adjustments" prompt="-# CTL_x000a_+2 if first roll made in 1942" sqref="T56">
      <formula1>-4</formula1>
      <formula2>1</formula2>
    </dataValidation>
    <dataValidation allowBlank="1" showInputMessage="1" showErrorMessage="1" errorTitle="Adjustments" error="The adjustment must be a valid whole number._x000a_" promptTitle="Adjustments" prompt="-# CTL_x000a_+1 if first roll made in 1941_x000a_" sqref="O56">
      <formula1>-4</formula1>
      <formula2>1</formula2>
    </dataValidation>
    <dataValidation type="list" allowBlank="1" showInputMessage="1" showErrorMessage="1" errorTitle="Turn" error="The only valid choices are listed in the drop-down menu._x000a_" promptTitle="Turn" prompt="The turn that the Partisans result was revealed._x000a_" sqref="J102:M102 O102:R102 T102:W102 Y102:AB102 AD102:AG102 AI102:AL102 AN102:AQ102">
      <formula1>TurnList</formula1>
    </dataValidation>
  </dataValidations>
  <pageMargins left="0.5" right="0.5" top="0.82986111111111105" bottom="0.75" header="0.5" footer="0.5"/>
  <pageSetup scale="81" firstPageNumber="0" orientation="landscape" horizontalDpi="300" verticalDpi="300"/>
  <headerFooter>
    <oddHeader>&amp;C&amp;"Arial,Bold"&amp;12Global War
Western Allied Research Record Sheet</oddHeader>
    <oddFooter>&amp;L&amp;8&amp;F&amp;C&amp;8Page &amp;P of &amp;N&amp;R&amp;8&amp;D</oddFooter>
  </headerFooter>
  <rowBreaks count="1" manualBreakCount="1">
    <brk id="8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80"/>
  <sheetViews>
    <sheetView showGridLines="0" showRowColHeaders="0" zoomScaleNormal="100" workbookViewId="0">
      <pane xSplit="3" ySplit="3" topLeftCell="D49" activePane="bottomRight" state="frozen"/>
      <selection pane="topRight" activeCell="D1" sqref="D1"/>
      <selection pane="bottomLeft" activeCell="A4" sqref="A4"/>
      <selection pane="bottomRight" activeCell="AS57" sqref="AS57:AS58"/>
    </sheetView>
  </sheetViews>
  <sheetFormatPr defaultColWidth="0" defaultRowHeight="12.75" zeroHeight="1" x14ac:dyDescent="0.2"/>
  <cols>
    <col min="1" max="1" width="1.7109375" customWidth="1"/>
    <col min="2" max="2" width="16.7109375" customWidth="1"/>
    <col min="3" max="3" width="15.7109375" customWidth="1"/>
    <col min="4" max="43" width="2.7109375" customWidth="1"/>
    <col min="44" max="45" width="5.7109375" customWidth="1"/>
    <col min="46" max="46" width="1.7109375" customWidth="1"/>
    <col min="47" max="47" width="1.7109375" hidden="1"/>
    <col min="48" max="48" width="5.7109375" style="1" hidden="1"/>
    <col min="49" max="61" width="2.7109375" style="1" hidden="1"/>
    <col min="62" max="93" width="2.7109375" hidden="1"/>
    <col min="94" max="94" width="3.7109375" hidden="1"/>
    <col min="95" max="16384" width="9.140625" hidden="1"/>
  </cols>
  <sheetData>
    <row r="1" spans="2:93" ht="12.75" customHeight="1" x14ac:dyDescent="0.2"/>
    <row r="2" spans="2:93" ht="12.75" customHeight="1" x14ac:dyDescent="0.2">
      <c r="B2" s="2" t="s">
        <v>0</v>
      </c>
      <c r="C2" s="2" t="s">
        <v>1</v>
      </c>
      <c r="D2" s="146">
        <v>1939</v>
      </c>
      <c r="E2" s="146"/>
      <c r="F2" s="146"/>
      <c r="G2" s="146"/>
      <c r="H2" s="146"/>
      <c r="I2" s="146">
        <f>D2+1</f>
        <v>1940</v>
      </c>
      <c r="J2" s="146"/>
      <c r="K2" s="146"/>
      <c r="L2" s="146"/>
      <c r="M2" s="146"/>
      <c r="N2" s="146">
        <f>I2+1</f>
        <v>1941</v>
      </c>
      <c r="O2" s="146"/>
      <c r="P2" s="146"/>
      <c r="Q2" s="146"/>
      <c r="R2" s="146"/>
      <c r="S2" s="146">
        <f>N2+1</f>
        <v>1942</v>
      </c>
      <c r="T2" s="146"/>
      <c r="U2" s="146"/>
      <c r="V2" s="146"/>
      <c r="W2" s="146"/>
      <c r="X2" s="146">
        <f>S2+1</f>
        <v>1943</v>
      </c>
      <c r="Y2" s="146"/>
      <c r="Z2" s="146"/>
      <c r="AA2" s="146"/>
      <c r="AB2" s="146"/>
      <c r="AC2" s="146">
        <f>X2+1</f>
        <v>1944</v>
      </c>
      <c r="AD2" s="146"/>
      <c r="AE2" s="146"/>
      <c r="AF2" s="146"/>
      <c r="AG2" s="146"/>
      <c r="AH2" s="146">
        <f>AC2+1</f>
        <v>1945</v>
      </c>
      <c r="AI2" s="146"/>
      <c r="AJ2" s="146"/>
      <c r="AK2" s="146"/>
      <c r="AL2" s="146"/>
      <c r="AM2" s="146">
        <f>AH2+1</f>
        <v>1946</v>
      </c>
      <c r="AN2" s="146"/>
      <c r="AO2" s="146"/>
      <c r="AP2" s="146"/>
      <c r="AQ2" s="146"/>
      <c r="AR2" s="2" t="s">
        <v>2</v>
      </c>
      <c r="AS2" s="2" t="s">
        <v>3</v>
      </c>
      <c r="AV2" s="1" t="s">
        <v>4</v>
      </c>
      <c r="AW2" s="147">
        <v>1938</v>
      </c>
      <c r="AX2" s="147"/>
      <c r="AY2" s="147"/>
      <c r="AZ2" s="147"/>
      <c r="BA2" s="147"/>
      <c r="BB2" s="147">
        <f>AW2+1</f>
        <v>1939</v>
      </c>
      <c r="BC2" s="147"/>
      <c r="BD2" s="147"/>
      <c r="BE2" s="147"/>
      <c r="BF2" s="147"/>
      <c r="BG2" s="147">
        <f>BB2+1</f>
        <v>1940</v>
      </c>
      <c r="BH2" s="147"/>
      <c r="BI2" s="147"/>
      <c r="BJ2" s="147"/>
      <c r="BK2" s="147"/>
      <c r="BL2" s="147">
        <f>BG2+1</f>
        <v>1941</v>
      </c>
      <c r="BM2" s="147"/>
      <c r="BN2" s="147"/>
      <c r="BO2" s="147"/>
      <c r="BP2" s="147"/>
      <c r="BQ2" s="147">
        <f>BL2+1</f>
        <v>1942</v>
      </c>
      <c r="BR2" s="147"/>
      <c r="BS2" s="147"/>
      <c r="BT2" s="147"/>
      <c r="BU2" s="147"/>
      <c r="BV2" s="147">
        <f>BQ2+1</f>
        <v>1943</v>
      </c>
      <c r="BW2" s="147"/>
      <c r="BX2" s="147"/>
      <c r="BY2" s="147"/>
      <c r="BZ2" s="147"/>
      <c r="CA2" s="147">
        <f>BV2+1</f>
        <v>1944</v>
      </c>
      <c r="CB2" s="147"/>
      <c r="CC2" s="147"/>
      <c r="CD2" s="147"/>
      <c r="CE2" s="147"/>
      <c r="CF2" s="147">
        <f>CA2+1</f>
        <v>1945</v>
      </c>
      <c r="CG2" s="147"/>
      <c r="CH2" s="147"/>
      <c r="CI2" s="147"/>
      <c r="CJ2" s="147"/>
      <c r="CK2" s="147">
        <f>CF2+1</f>
        <v>1946</v>
      </c>
      <c r="CL2" s="147"/>
      <c r="CM2" s="147"/>
      <c r="CN2" s="147"/>
      <c r="CO2" s="147"/>
    </row>
    <row r="3" spans="2:93" ht="12.75" customHeight="1" x14ac:dyDescent="0.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V3" s="1" t="s">
        <v>5</v>
      </c>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row>
    <row r="4" spans="2:93" ht="12.75" customHeight="1" x14ac:dyDescent="0.2">
      <c r="B4" s="3" t="s">
        <v>115</v>
      </c>
      <c r="C4" s="4"/>
      <c r="D4" s="144">
        <v>6</v>
      </c>
      <c r="E4" s="144"/>
      <c r="F4" s="144"/>
      <c r="G4" s="144"/>
      <c r="H4" s="144"/>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5"/>
      <c r="AS4" s="6"/>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row>
    <row r="5" spans="2:93" ht="12.75" customHeight="1" x14ac:dyDescent="0.2">
      <c r="B5" s="8" t="s">
        <v>116</v>
      </c>
      <c r="C5" s="9"/>
      <c r="D5" s="143">
        <f>'Russian DPs'!D23</f>
        <v>0</v>
      </c>
      <c r="E5" s="143"/>
      <c r="F5" s="143"/>
      <c r="G5" s="143"/>
      <c r="H5" s="143"/>
      <c r="I5" s="143">
        <f>'Russian DPs'!E23</f>
        <v>0</v>
      </c>
      <c r="J5" s="143"/>
      <c r="K5" s="143"/>
      <c r="L5" s="143"/>
      <c r="M5" s="143"/>
      <c r="N5" s="143">
        <f>'Russian DPs'!F23</f>
        <v>0</v>
      </c>
      <c r="O5" s="143"/>
      <c r="P5" s="143"/>
      <c r="Q5" s="143"/>
      <c r="R5" s="143"/>
      <c r="S5" s="143">
        <f>'Russian DPs'!G23</f>
        <v>0</v>
      </c>
      <c r="T5" s="143"/>
      <c r="U5" s="143"/>
      <c r="V5" s="143"/>
      <c r="W5" s="143"/>
      <c r="X5" s="143">
        <f>'Russian DPs'!H23</f>
        <v>0</v>
      </c>
      <c r="Y5" s="143"/>
      <c r="Z5" s="143"/>
      <c r="AA5" s="143"/>
      <c r="AB5" s="143"/>
      <c r="AC5" s="143">
        <f>'Russian DPs'!I23</f>
        <v>0</v>
      </c>
      <c r="AD5" s="143"/>
      <c r="AE5" s="143"/>
      <c r="AF5" s="143"/>
      <c r="AG5" s="143"/>
      <c r="AH5" s="143">
        <f>'Russian DPs'!J23</f>
        <v>0</v>
      </c>
      <c r="AI5" s="143"/>
      <c r="AJ5" s="143"/>
      <c r="AK5" s="143"/>
      <c r="AL5" s="143"/>
      <c r="AM5" s="143">
        <f>'Russian DPs'!K23</f>
        <v>0</v>
      </c>
      <c r="AN5" s="143"/>
      <c r="AO5" s="143"/>
      <c r="AP5" s="143"/>
      <c r="AQ5" s="143"/>
      <c r="AR5" s="10"/>
      <c r="AS5" s="1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row>
    <row r="6" spans="2:93" ht="12.75" customHeight="1" x14ac:dyDescent="0.2">
      <c r="C6" s="13"/>
      <c r="J6" s="13"/>
    </row>
    <row r="7" spans="2:93" ht="12.75" customHeight="1" x14ac:dyDescent="0.2">
      <c r="B7" s="114" t="s">
        <v>11</v>
      </c>
      <c r="C7" s="115"/>
      <c r="D7" s="14"/>
      <c r="E7" s="111" t="str">
        <f>IF(AND(D7+BB7&gt;0,H8&gt;0),VLOOKUP(BB8+BC8+E8+H8,AirResultsInfo,VLOOKUP($B7,AirResultsProjectInfo,2,0)),"")</f>
        <v/>
      </c>
      <c r="F7" s="111"/>
      <c r="G7" s="111"/>
      <c r="H7" s="111"/>
      <c r="I7" s="14"/>
      <c r="J7" s="111" t="str">
        <f>IF(AND(I7+BG7&gt;0,M8&gt;0),VLOOKUP(BG8+BH8+J8+M8,AirResultsInfo,VLOOKUP($B7,AirResultsProjectInfo,2,0)),"")</f>
        <v/>
      </c>
      <c r="K7" s="111"/>
      <c r="L7" s="111"/>
      <c r="M7" s="111"/>
      <c r="N7" s="14"/>
      <c r="O7" s="111" t="str">
        <f>IF(AND(N7+BL7&gt;0,R8&gt;0),VLOOKUP(BL8+BM8+O8+R8,AirResultsInfo,VLOOKUP($B7,AirResultsProjectInfo,2,0)),"")</f>
        <v/>
      </c>
      <c r="P7" s="111"/>
      <c r="Q7" s="111"/>
      <c r="R7" s="111"/>
      <c r="S7" s="14"/>
      <c r="T7" s="111" t="str">
        <f>IF(AND(S7+BQ7&gt;0,W8&gt;0),VLOOKUP(BQ8+BR8+T8+W8,AirResultsInfo,VLOOKUP($B7,AirResultsProjectInfo,2,0)),"")</f>
        <v/>
      </c>
      <c r="U7" s="111"/>
      <c r="V7" s="111"/>
      <c r="W7" s="111"/>
      <c r="X7" s="14"/>
      <c r="Y7" s="111" t="str">
        <f>IF(AND(X7+BV7&gt;0,AB8&gt;0),VLOOKUP(BV8+BW8+Y8+AB8,AirResultsInfo,VLOOKUP($B7,AirResultsProjectInfo,2,0)),"")</f>
        <v/>
      </c>
      <c r="Z7" s="111"/>
      <c r="AA7" s="111"/>
      <c r="AB7" s="111"/>
      <c r="AC7" s="14"/>
      <c r="AD7" s="111" t="str">
        <f>IF(AND(AC7+CA7&gt;0,AG8&gt;0),VLOOKUP(CA8+CB8+AD8+AG8,AirResultsInfo,VLOOKUP($B7,AirResultsProjectInfo,2,0)),"")</f>
        <v/>
      </c>
      <c r="AE7" s="111"/>
      <c r="AF7" s="111"/>
      <c r="AG7" s="111"/>
      <c r="AH7" s="14"/>
      <c r="AI7" s="111" t="str">
        <f>IF(AND(AH7+CF7&gt;0,AL8&gt;0),VLOOKUP(CF8+CG8+AI8+AL8,AirResultsInfo,VLOOKUP($B7,AirResultsProjectInfo,2,0)),"")</f>
        <v/>
      </c>
      <c r="AJ7" s="111"/>
      <c r="AK7" s="111"/>
      <c r="AL7" s="111"/>
      <c r="AM7" s="14"/>
      <c r="AN7" s="111" t="str">
        <f>IF(AND(AM7+CK7&gt;0,AQ8&gt;0),VLOOKUP(CK8+CL8+AN8+AQ8,AirResultsInfo,VLOOKUP($B7,AirResultsProjectInfo,2,0)),"")</f>
        <v/>
      </c>
      <c r="AO7" s="111"/>
      <c r="AP7" s="111"/>
      <c r="AQ7" s="111"/>
      <c r="AR7" s="94" t="s">
        <v>12</v>
      </c>
      <c r="AS7" s="112"/>
      <c r="AT7" t="s">
        <v>13</v>
      </c>
      <c r="BB7" s="15">
        <f>IF(AX7&lt;0,AW8,0)</f>
        <v>0</v>
      </c>
      <c r="BC7" s="16">
        <f>IF(F8&lt;&gt;"",VLOOKUP(F8,TurnInfo,2,0),-1)</f>
        <v>-1</v>
      </c>
      <c r="BD7" s="16">
        <f>IF(AND(UPPER(LEFT(E7,1))="B",F8&lt;&gt;""),VLOOKUP(F8,TurnInfo,2,0),-1)</f>
        <v>-1</v>
      </c>
      <c r="BE7" s="16">
        <f>IF(ISERR(FIND("[",E7)),-1,FIND("[",E7))</f>
        <v>-1</v>
      </c>
      <c r="BF7" s="17">
        <f>IF(E7&lt;&gt;"",IF(AND(LEFT(E7,2)&lt;&gt;"--",LEFT(E7,1)&lt;&gt;"["),IF(LEFT(E7,2)="-2",2,1),0),0)</f>
        <v>0</v>
      </c>
      <c r="BG7" s="15">
        <f>IF(BC7&lt;0,BB7+D7+D8,0)</f>
        <v>0</v>
      </c>
      <c r="BH7" s="16">
        <f>IF(K8&lt;&gt;"",VLOOKUP(K8,TurnInfo,2,0),-1)</f>
        <v>-1</v>
      </c>
      <c r="BI7" s="16">
        <f>IF(AND(UPPER(LEFT(J7,1))="B",K8&lt;&gt;""),VLOOKUP(K8,TurnInfo,2,0),-1)</f>
        <v>-1</v>
      </c>
      <c r="BJ7" s="16">
        <f>IF(ISERR(FIND("[",J7)),-1,FIND("[",J7))</f>
        <v>-1</v>
      </c>
      <c r="BK7" s="17">
        <f>IF(J7&lt;&gt;"",IF(AND(LEFT(J7,2)&lt;&gt;"--",LEFT(J7,1)&lt;&gt;"["),IF(LEFT(J7,2)="-2",2,1),0),0)</f>
        <v>0</v>
      </c>
      <c r="BL7" s="15">
        <f>IF(BH7&lt;0,BG7+I7+I8,0)</f>
        <v>0</v>
      </c>
      <c r="BM7" s="16">
        <f>IF(P8&lt;&gt;"",VLOOKUP(P8,TurnInfo,2,0),-1)</f>
        <v>-1</v>
      </c>
      <c r="BN7" s="16">
        <f>IF(AND(UPPER(LEFT(O7,1))="B",P8&lt;&gt;""),VLOOKUP(P8,TurnInfo,2,0),-1)</f>
        <v>-1</v>
      </c>
      <c r="BO7" s="16">
        <f>IF(ISERR(FIND("[",O7)),-1,FIND("[",O7))</f>
        <v>-1</v>
      </c>
      <c r="BP7" s="17">
        <f>IF(O7&lt;&gt;"",IF(AND(LEFT(O7,2)&lt;&gt;"--",LEFT(O7,1)&lt;&gt;"["),IF(LEFT(O7,2)="-2",2,1),0),0)</f>
        <v>0</v>
      </c>
      <c r="BQ7" s="15">
        <f>IF(BM7&lt;0,BL7+N7+N8,0)</f>
        <v>0</v>
      </c>
      <c r="BR7" s="16">
        <f>IF(U8&lt;&gt;"",VLOOKUP(U8,TurnInfo,2,0),-1)</f>
        <v>-1</v>
      </c>
      <c r="BS7" s="16">
        <f>IF(AND(UPPER(LEFT(T7,1))="B",U8&lt;&gt;""),VLOOKUP(U8,TurnInfo,2,0),-1)</f>
        <v>-1</v>
      </c>
      <c r="BT7" s="16">
        <f>IF(ISERR(FIND("[",T7)),-1,FIND("[",T7))</f>
        <v>-1</v>
      </c>
      <c r="BU7" s="17">
        <f>IF(T7&lt;&gt;"",IF(AND(LEFT(T7,2)&lt;&gt;"--",LEFT(T7,1)&lt;&gt;"["),IF(LEFT(T7,2)="-2",2,1),0),0)</f>
        <v>0</v>
      </c>
      <c r="BV7" s="15">
        <f>IF(BR7&lt;0,BQ7+S7+S8,0)</f>
        <v>0</v>
      </c>
      <c r="BW7" s="16">
        <f>IF(Z8&lt;&gt;"",VLOOKUP(Z8,TurnInfo,2,0),-1)</f>
        <v>-1</v>
      </c>
      <c r="BX7" s="16">
        <f>IF(AND(UPPER(LEFT(Y7,1))="B",Z8&lt;&gt;""),VLOOKUP(Z8,TurnInfo,2,0),-1)</f>
        <v>-1</v>
      </c>
      <c r="BY7" s="16">
        <f>IF(ISERR(FIND("[",Y7)),-1,FIND("[",Y7))</f>
        <v>-1</v>
      </c>
      <c r="BZ7" s="17">
        <f>IF(Y7&lt;&gt;"",IF(AND(LEFT(Y7,2)&lt;&gt;"--",LEFT(Y7,1)&lt;&gt;"["),IF(LEFT(Y7,2)="-2",2,1),0),0)</f>
        <v>0</v>
      </c>
      <c r="CA7" s="15">
        <f>IF(BW7&lt;0,BV7+X7+X8,0)</f>
        <v>0</v>
      </c>
      <c r="CB7" s="16">
        <f>IF(AE8&lt;&gt;"",VLOOKUP(AE8,TurnInfo,2,0),-1)</f>
        <v>-1</v>
      </c>
      <c r="CC7" s="16">
        <f>IF(AND(UPPER(LEFT(AD7,1))="B",AE8&lt;&gt;""),VLOOKUP(AE8,TurnInfo,2,0),-1)</f>
        <v>-1</v>
      </c>
      <c r="CD7" s="16">
        <f>IF(ISERR(FIND("[",AD7)),-1,FIND("[",AD7))</f>
        <v>-1</v>
      </c>
      <c r="CE7" s="17">
        <f>IF(AD7&lt;&gt;"",IF(AND(LEFT(AD7,2)&lt;&gt;"--",LEFT(AD7,1)&lt;&gt;"["),IF(LEFT(AD7,2)="-2",2,1),0),0)</f>
        <v>0</v>
      </c>
      <c r="CF7" s="15">
        <f>IF(CB7&lt;0,CA7+AC7+AC8,0)</f>
        <v>0</v>
      </c>
      <c r="CG7" s="16">
        <f>IF(AJ8&lt;&gt;"",VLOOKUP(AJ8,TurnInfo,2,0),-1)</f>
        <v>-1</v>
      </c>
      <c r="CH7" s="16">
        <f>IF(AND(UPPER(LEFT(AI7,1))="B",AJ8&lt;&gt;""),VLOOKUP(AJ8,TurnInfo,2,0),-1)</f>
        <v>-1</v>
      </c>
      <c r="CI7" s="16">
        <f>IF(ISERR(FIND("[",AI7)),-1,FIND("[",AI7))</f>
        <v>-1</v>
      </c>
      <c r="CJ7" s="17">
        <f>IF(AI7&lt;&gt;"",IF(AND(LEFT(AI7,2)&lt;&gt;"--",LEFT(AI7,1)&lt;&gt;"["),IF(LEFT(AI7,2)="-2",2,1),0),0)</f>
        <v>0</v>
      </c>
      <c r="CK7" s="15">
        <f>IF(CG7&lt;0,CF7+AH7+AH8,0)</f>
        <v>0</v>
      </c>
      <c r="CL7" s="16">
        <f>IF(AO8&lt;&gt;"",VLOOKUP(AO8,TurnInfo,2,0),-1)</f>
        <v>-1</v>
      </c>
      <c r="CM7" s="16">
        <f>IF(AND(UPPER(LEFT(AN7,1))="B",AO8&lt;&gt;""),VLOOKUP(AO8,TurnInfo,2,0),-1)</f>
        <v>-1</v>
      </c>
      <c r="CN7" s="16">
        <f>IF(ISERR(FIND("[",AN7)),-1,FIND("[",AN7))</f>
        <v>-1</v>
      </c>
      <c r="CO7" s="17">
        <f>IF(AN7&lt;&gt;"",IF(AND(LEFT(AN7,2)&lt;&gt;"--",LEFT(AN7,1)&lt;&gt;"["),IF(LEFT(AN7,2)="-2",2,1),0),0)</f>
        <v>0</v>
      </c>
    </row>
    <row r="8" spans="2:93" ht="12.75" customHeight="1" x14ac:dyDescent="0.2">
      <c r="B8" s="114"/>
      <c r="C8" s="115"/>
      <c r="D8" s="23"/>
      <c r="E8" s="20"/>
      <c r="F8" s="102"/>
      <c r="G8" s="102"/>
      <c r="H8" s="25"/>
      <c r="I8" s="23"/>
      <c r="J8" s="20"/>
      <c r="K8" s="102"/>
      <c r="L8" s="102"/>
      <c r="M8" s="25"/>
      <c r="N8" s="23"/>
      <c r="O8" s="20"/>
      <c r="P8" s="102"/>
      <c r="Q8" s="102"/>
      <c r="R8" s="25"/>
      <c r="S8" s="23"/>
      <c r="T8" s="20"/>
      <c r="U8" s="102"/>
      <c r="V8" s="102"/>
      <c r="W8" s="25"/>
      <c r="X8" s="23"/>
      <c r="Y8" s="20"/>
      <c r="Z8" s="102"/>
      <c r="AA8" s="102"/>
      <c r="AB8" s="25"/>
      <c r="AC8" s="23"/>
      <c r="AD8" s="20"/>
      <c r="AE8" s="102"/>
      <c r="AF8" s="102"/>
      <c r="AG8" s="25"/>
      <c r="AH8" s="23"/>
      <c r="AI8" s="20"/>
      <c r="AJ8" s="102"/>
      <c r="AK8" s="102"/>
      <c r="AL8" s="25"/>
      <c r="AM8" s="23"/>
      <c r="AN8" s="20"/>
      <c r="AO8" s="102"/>
      <c r="AP8" s="102"/>
      <c r="AQ8" s="25"/>
      <c r="AR8" s="94"/>
      <c r="AS8" s="112"/>
      <c r="BB8" s="15">
        <f>D7+D8+BB7+AZ8</f>
        <v>0</v>
      </c>
      <c r="BC8" s="16"/>
      <c r="BD8" s="16">
        <f>IF(AY7&gt;0,1,0)+AY8</f>
        <v>0</v>
      </c>
      <c r="BE8" s="16">
        <f>IF(BC7&gt;0,IF(BE7&gt;0,VALUE(MID(E7,BE7+1,FIND("]",E7)-BE7-1)),0),AZ8)</f>
        <v>0</v>
      </c>
      <c r="BF8" s="17">
        <f>BA8+IF(D7&gt;0,1,0)</f>
        <v>0</v>
      </c>
      <c r="BG8" s="15">
        <f>I7+I8+BG7+BE8</f>
        <v>0</v>
      </c>
      <c r="BH8" s="16"/>
      <c r="BI8" s="16">
        <f>IF(BD7&gt;0,1,0)+BD8</f>
        <v>0</v>
      </c>
      <c r="BJ8" s="16">
        <f>IF(BH7&gt;0,IF(BJ7&gt;0,VALUE(MID(J7,BJ7+1,FIND("]",J7)-BJ7-1)),0),BE8)</f>
        <v>0</v>
      </c>
      <c r="BK8" s="17">
        <f>BF8+IF(I7&gt;0,1,0)</f>
        <v>0</v>
      </c>
      <c r="BL8" s="15">
        <f>N7+N8+BL7+BJ8</f>
        <v>0</v>
      </c>
      <c r="BM8" s="16"/>
      <c r="BN8" s="16">
        <f>IF(BI7&gt;0,1,0)+BI8</f>
        <v>0</v>
      </c>
      <c r="BO8" s="16">
        <f>IF(BM7&gt;0,IF(BO7&gt;0,VALUE(MID(O7,BO7+1,FIND("]",O7)-BO7-1)),0),BJ8)</f>
        <v>0</v>
      </c>
      <c r="BP8" s="17">
        <f>BK8+IF(N7&gt;0,1,0)</f>
        <v>0</v>
      </c>
      <c r="BQ8" s="15">
        <f>S7+S8+BQ7+BO8</f>
        <v>0</v>
      </c>
      <c r="BR8" s="16"/>
      <c r="BS8" s="16">
        <f>IF(BN7&gt;0,1,0)+BN8</f>
        <v>0</v>
      </c>
      <c r="BT8" s="16">
        <f>IF(BR7&gt;0,IF(BT7&gt;0,VALUE(MID(T7,BT7+1,FIND("]",T7)-BT7-1)),0),BO8)</f>
        <v>0</v>
      </c>
      <c r="BU8" s="17">
        <f>BP8+IF(S7&gt;0,1,0)</f>
        <v>0</v>
      </c>
      <c r="BV8" s="15">
        <f>X7+X8+BV7+BT8</f>
        <v>0</v>
      </c>
      <c r="BW8" s="16"/>
      <c r="BX8" s="16">
        <f>IF(BS7&gt;0,1,0)+BS8</f>
        <v>0</v>
      </c>
      <c r="BY8" s="16">
        <f>IF(BW7&gt;0,IF(BY7&gt;0,VALUE(MID(Y7,BY7+1,FIND("]",Y7)-BY7-1)),0),BT8)</f>
        <v>0</v>
      </c>
      <c r="BZ8" s="17">
        <f>BU8+IF(X7&gt;0,1,0)</f>
        <v>0</v>
      </c>
      <c r="CA8" s="15">
        <f>AC7+AC8+CA7+BY8</f>
        <v>0</v>
      </c>
      <c r="CB8" s="16"/>
      <c r="CC8" s="16">
        <f>IF(BX7&gt;0,1,0)+BX8</f>
        <v>0</v>
      </c>
      <c r="CD8" s="16">
        <f>IF(CB7&gt;0,IF(CD7&gt;0,VALUE(MID(AD7,CD7+1,FIND("]",AD7)-CD7-1)),0),BY8)</f>
        <v>0</v>
      </c>
      <c r="CE8" s="17">
        <f>BZ8+IF(AC7&gt;0,1,0)</f>
        <v>0</v>
      </c>
      <c r="CF8" s="15">
        <f>AH7+AH8+CF7+CD8</f>
        <v>0</v>
      </c>
      <c r="CG8" s="16"/>
      <c r="CH8" s="16">
        <f>IF(CC7&gt;0,1,0)+CC8</f>
        <v>0</v>
      </c>
      <c r="CI8" s="16">
        <f>IF(CG7&gt;0,IF(CI7&gt;0,VALUE(MID(AI7,CI7+1,FIND("]",AI7)-CI7-1)),0),CD8)</f>
        <v>0</v>
      </c>
      <c r="CJ8" s="17">
        <f>CE8+IF(AH7&gt;0,1,0)</f>
        <v>0</v>
      </c>
      <c r="CK8" s="15">
        <f>AM7+AM8+CK7+CI8</f>
        <v>0</v>
      </c>
      <c r="CL8" s="16"/>
      <c r="CM8" s="16">
        <f>IF(CH7&gt;0,1,0)+CH8</f>
        <v>0</v>
      </c>
      <c r="CN8" s="16">
        <f>IF(CL7&gt;0,IF(CN7&gt;0,VALUE(MID(AN7,CN7+1,FIND("]",AN7)-CN7-1)),0),CI8)</f>
        <v>0</v>
      </c>
      <c r="CO8" s="17">
        <f>CJ8+IF(AM7&gt;0,1,0)</f>
        <v>0</v>
      </c>
    </row>
    <row r="9" spans="2:93" ht="12.75" customHeight="1" x14ac:dyDescent="0.2">
      <c r="B9" s="142" t="s">
        <v>24</v>
      </c>
      <c r="C9" s="108"/>
      <c r="D9" s="22"/>
      <c r="E9" s="99" t="str">
        <f>IF(AND(D9+BB9&gt;0,H10&gt;0),INDEX(AirResultsInfo,BB10+BC10+E10+H10,VLOOKUP($B9,AirResultsProjectInfo,2,0)),"")</f>
        <v/>
      </c>
      <c r="F9" s="99"/>
      <c r="G9" s="99"/>
      <c r="H9" s="99"/>
      <c r="I9" s="22"/>
      <c r="J9" s="99" t="str">
        <f>IF(AND(I9+BG9&gt;0,M10&gt;0),INDEX(AirResultsInfo,BG10+BH10+J10+M10,VLOOKUP($B9,AirResultsProjectInfo,2,0)),"")</f>
        <v/>
      </c>
      <c r="K9" s="99"/>
      <c r="L9" s="99"/>
      <c r="M9" s="99"/>
      <c r="N9" s="22"/>
      <c r="O9" s="99" t="str">
        <f>IF(AND(N9+BL9&gt;0,R10&gt;0),INDEX(AirResultsInfo,BL10+BM10+O10+R10,VLOOKUP($B9,AirResultsProjectInfo,2,0)),"")</f>
        <v/>
      </c>
      <c r="P9" s="99"/>
      <c r="Q9" s="99"/>
      <c r="R9" s="99"/>
      <c r="S9" s="22"/>
      <c r="T9" s="99" t="str">
        <f>IF(AND(S9+BQ9&gt;0,W10&gt;0),INDEX(AirResultsInfo,BQ10+BR10+T10+W10,VLOOKUP($B9,AirResultsProjectInfo,2,0)),"")</f>
        <v/>
      </c>
      <c r="U9" s="99"/>
      <c r="V9" s="99"/>
      <c r="W9" s="99"/>
      <c r="X9" s="22"/>
      <c r="Y9" s="99" t="str">
        <f>IF(AND(X9+BV9&gt;0,AB10&gt;0),INDEX(AirResultsInfo,BV10+BW10+Y10+AB10,VLOOKUP($B9,AirResultsProjectInfo,2,0)),"")</f>
        <v/>
      </c>
      <c r="Z9" s="99"/>
      <c r="AA9" s="99"/>
      <c r="AB9" s="99"/>
      <c r="AC9" s="22"/>
      <c r="AD9" s="99" t="str">
        <f>IF(AND(AC9+CA9&gt;0,AG10&gt;0),INDEX(AirResultsInfo,CA10+CB10+AD10+AG10,VLOOKUP($B9,AirResultsProjectInfo,2,0)),"")</f>
        <v/>
      </c>
      <c r="AE9" s="99"/>
      <c r="AF9" s="99"/>
      <c r="AG9" s="99"/>
      <c r="AH9" s="22"/>
      <c r="AI9" s="99" t="str">
        <f>IF(AND(AH9+CF9&gt;0,AL10&gt;0),INDEX(AirResultsInfo,CF10+CG10+AI10+AL10,VLOOKUP($B9,AirResultsProjectInfo,2,0)),"")</f>
        <v/>
      </c>
      <c r="AJ9" s="99"/>
      <c r="AK9" s="99"/>
      <c r="AL9" s="99"/>
      <c r="AM9" s="22"/>
      <c r="AN9" s="99" t="str">
        <f>IF(AND(AM9+CK9&gt;0,AQ10&gt;0),INDEX(AirResultsInfo,CK10+CL10+AN10+AQ10,VLOOKUP($B9,AirResultsProjectInfo,2,0)),"")</f>
        <v/>
      </c>
      <c r="AO9" s="99"/>
      <c r="AP9" s="99"/>
      <c r="AQ9" s="99"/>
      <c r="AR9" s="105" t="s">
        <v>25</v>
      </c>
      <c r="AS9" s="106"/>
      <c r="AV9" s="1">
        <v>1</v>
      </c>
      <c r="BB9" s="15">
        <f>IF(AX9&lt;0,AW10,0)</f>
        <v>0</v>
      </c>
      <c r="BC9" s="16">
        <f>IF(F10&lt;&gt;"",VLOOKUP(F10,TurnInfo,2,0),-1)</f>
        <v>-1</v>
      </c>
      <c r="BD9" s="16">
        <f>IF($AV9&gt;=1,-1*AY10+IF($AV9&gt;=2,AY$50+IF(AND(BC$49&gt;0,BC$49&lt;BC9),BD$50-AY$50,0),0),0)</f>
        <v>-1</v>
      </c>
      <c r="BE9" s="16">
        <f>IF(ISERR(FIND("[",E9)),-1,FIND("[",E9))</f>
        <v>-1</v>
      </c>
      <c r="BF9" s="17">
        <f>IF(E9&lt;&gt;"",IF(AND(LEFT(E9,2)&lt;&gt;"--",LEFT(E9,1)&lt;&gt;"["),IF(LEFT(E9,2)="-2",2,1),0),0)</f>
        <v>0</v>
      </c>
      <c r="BG9" s="15">
        <f>IF(BC9&lt;0,BB9+D9+D10,0)</f>
        <v>0</v>
      </c>
      <c r="BH9" s="16">
        <f>IF(K10&lt;&gt;"",VLOOKUP(K10,TurnInfo,2,0),-1)</f>
        <v>-1</v>
      </c>
      <c r="BI9" s="16">
        <f>IF($AV9&gt;=1,-1*BD10+IF($AV9&gt;=2,BD$50+IF(AND(BH$49&gt;0,BH$49&lt;BH9),BI$50-BD$50,0),0),0)</f>
        <v>-1</v>
      </c>
      <c r="BJ9" s="16">
        <f>IF(ISERR(FIND("[",J9)),-1,FIND("[",J9))</f>
        <v>-1</v>
      </c>
      <c r="BK9" s="17">
        <f>IF(J9&lt;&gt;"",IF(AND(LEFT(J9,2)&lt;&gt;"--",LEFT(J9,1)&lt;&gt;"["),IF(LEFT(J9,2)="-2",2,1),0),0)</f>
        <v>0</v>
      </c>
      <c r="BL9" s="15">
        <f>IF(BH9&lt;0,BG9+I9+I10,0)</f>
        <v>0</v>
      </c>
      <c r="BM9" s="16">
        <f>IF(P10&lt;&gt;"",VLOOKUP(P10,TurnInfo,2,0),-1)</f>
        <v>-1</v>
      </c>
      <c r="BN9" s="16">
        <f>IF($AV9&gt;=1,-1*BI10+IF($AV9&gt;=2,BI$50+IF(AND(BM$49&gt;0,BM$49&lt;BM9),BN$50-BI$50,0),0),0)</f>
        <v>-1</v>
      </c>
      <c r="BO9" s="16">
        <f>IF(ISERR(FIND("[",O9)),-1,FIND("[",O9))</f>
        <v>-1</v>
      </c>
      <c r="BP9" s="17">
        <f>IF(O9&lt;&gt;"",IF(AND(LEFT(O9,2)&lt;&gt;"--",LEFT(O9,1)&lt;&gt;"["),IF(LEFT(O9,2)="-2",2,1),0),0)</f>
        <v>0</v>
      </c>
      <c r="BQ9" s="15">
        <f>IF(BM9&lt;0,BL9+N9+N10,0)</f>
        <v>0</v>
      </c>
      <c r="BR9" s="16">
        <f>IF(U10&lt;&gt;"",VLOOKUP(U10,TurnInfo,2,0),-1)</f>
        <v>-1</v>
      </c>
      <c r="BS9" s="16">
        <f>IF($AV9&gt;=1,-1*BN10+IF($AV9&gt;=2,BN$50+IF(AND(BR$49&gt;0,BR$49&lt;BR9),BS$50-BN$50,0),0),0)</f>
        <v>-1</v>
      </c>
      <c r="BT9" s="16">
        <f>IF(ISERR(FIND("[",T9)),-1,FIND("[",T9))</f>
        <v>-1</v>
      </c>
      <c r="BU9" s="17">
        <f>IF(T9&lt;&gt;"",IF(AND(LEFT(T9,2)&lt;&gt;"--",LEFT(T9,1)&lt;&gt;"["),IF(LEFT(T9,2)="-2",2,1),0),0)</f>
        <v>0</v>
      </c>
      <c r="BV9" s="15">
        <f>IF(BR9&lt;0,BQ9+S9+S10,0)</f>
        <v>0</v>
      </c>
      <c r="BW9" s="16">
        <f>IF(Z10&lt;&gt;"",VLOOKUP(Z10,TurnInfo,2,0),-1)</f>
        <v>-1</v>
      </c>
      <c r="BX9" s="16">
        <f>IF($AV9&gt;=1,-1*BS10+IF($AV9&gt;=2,BS$50+IF(AND(BW$49&gt;0,BW$49&lt;BW9),BX$50-BS$50,0),0),0)</f>
        <v>-1</v>
      </c>
      <c r="BY9" s="16">
        <f>IF(ISERR(FIND("[",Y9)),-1,FIND("[",Y9))</f>
        <v>-1</v>
      </c>
      <c r="BZ9" s="17">
        <f>IF(Y9&lt;&gt;"",IF(AND(LEFT(Y9,2)&lt;&gt;"--",LEFT(Y9,1)&lt;&gt;"["),IF(LEFT(Y9,2)="-2",2,1),0),0)</f>
        <v>0</v>
      </c>
      <c r="CA9" s="15">
        <f>IF(BW9&lt;0,BV9+X9+X10,0)</f>
        <v>0</v>
      </c>
      <c r="CB9" s="16">
        <f>IF(AE10&lt;&gt;"",VLOOKUP(AE10,TurnInfo,2,0),-1)</f>
        <v>-1</v>
      </c>
      <c r="CC9" s="16">
        <f>IF($AV9&gt;=1,-1*BX10+IF($AV9&gt;=2,BX$50+IF(AND(CB$49&gt;0,CB$49&lt;CB9),CC$50-BX$50,0),0),0)</f>
        <v>-1</v>
      </c>
      <c r="CD9" s="16">
        <f>IF(ISERR(FIND("[",AD9)),-1,FIND("[",AD9))</f>
        <v>-1</v>
      </c>
      <c r="CE9" s="17">
        <f>IF(AD9&lt;&gt;"",IF(AND(LEFT(AD9,2)&lt;&gt;"--",LEFT(AD9,1)&lt;&gt;"["),IF(LEFT(AD9,2)="-2",2,1),0),0)</f>
        <v>0</v>
      </c>
      <c r="CF9" s="15">
        <f>IF(CB9&lt;0,CA9+AC9+AC10,0)</f>
        <v>0</v>
      </c>
      <c r="CG9" s="16">
        <f>IF(AJ10&lt;&gt;"",VLOOKUP(AJ10,TurnInfo,2,0),-1)</f>
        <v>-1</v>
      </c>
      <c r="CH9" s="16">
        <f>IF($AV9&gt;=1,-1*CC10+IF($AV9&gt;=2,CC$50+IF(AND(CG$49&gt;0,CG$49&lt;CG9),CH$50-CC$50,0),0),0)</f>
        <v>-1</v>
      </c>
      <c r="CI9" s="16">
        <f>IF(ISERR(FIND("[",AI9)),-1,FIND("[",AI9))</f>
        <v>-1</v>
      </c>
      <c r="CJ9" s="17">
        <f>IF(AI9&lt;&gt;"",IF(AND(LEFT(AI9,2)&lt;&gt;"--",LEFT(AI9,1)&lt;&gt;"["),IF(LEFT(AI9,2)="-2",2,1),0),0)</f>
        <v>0</v>
      </c>
      <c r="CK9" s="15">
        <f>IF(CG9&lt;0,CF9+AH9+AH10,0)</f>
        <v>0</v>
      </c>
      <c r="CL9" s="16">
        <f>IF(AO10&lt;&gt;"",VLOOKUP(AO10,TurnInfo,2,0),-1)</f>
        <v>-1</v>
      </c>
      <c r="CM9" s="16">
        <f>IF($AV9&gt;=1,-1*CH10+IF($AV9&gt;=2,CH$50+IF(AND(CL$49&gt;0,CL$49&lt;CL9),CM$50-CH$50,0),0),0)</f>
        <v>-1</v>
      </c>
      <c r="CN9" s="16">
        <f>IF(ISERR(FIND("[",AN9)),-1,FIND("[",AN9))</f>
        <v>-1</v>
      </c>
      <c r="CO9" s="17">
        <f>IF(AN9&lt;&gt;"",IF(AND(LEFT(AN9,2)&lt;&gt;"--",LEFT(AN9,1)&lt;&gt;"["),IF(LEFT(AN9,2)="-2",2,1),0),0)</f>
        <v>0</v>
      </c>
    </row>
    <row r="10" spans="2:93" ht="12.75" customHeight="1" x14ac:dyDescent="0.2">
      <c r="B10" s="142"/>
      <c r="C10" s="108"/>
      <c r="D10" s="19"/>
      <c r="E10" s="33">
        <f>IF(D9+BB9&gt;0,BD9,0)</f>
        <v>0</v>
      </c>
      <c r="F10" s="113"/>
      <c r="G10" s="113"/>
      <c r="H10" s="21"/>
      <c r="I10" s="19"/>
      <c r="J10" s="33">
        <f>IF(I9+BG9&gt;0,BI9,0)</f>
        <v>0</v>
      </c>
      <c r="K10" s="113"/>
      <c r="L10" s="113"/>
      <c r="M10" s="21"/>
      <c r="N10" s="19"/>
      <c r="O10" s="33">
        <f>IF(N9+BL9&gt;0,BN9,0)</f>
        <v>0</v>
      </c>
      <c r="P10" s="113"/>
      <c r="Q10" s="113"/>
      <c r="R10" s="21"/>
      <c r="S10" s="19"/>
      <c r="T10" s="33">
        <f>IF(S9+BQ9&gt;0,BS9,0)</f>
        <v>0</v>
      </c>
      <c r="U10" s="113"/>
      <c r="V10" s="113"/>
      <c r="W10" s="21"/>
      <c r="X10" s="19"/>
      <c r="Y10" s="33">
        <f>IF(X9+BV9&gt;0,BX9,0)</f>
        <v>0</v>
      </c>
      <c r="Z10" s="113"/>
      <c r="AA10" s="113"/>
      <c r="AB10" s="21"/>
      <c r="AC10" s="19"/>
      <c r="AD10" s="33">
        <f>IF(AC9+CA9&gt;0,CC9,0)</f>
        <v>0</v>
      </c>
      <c r="AE10" s="113"/>
      <c r="AF10" s="113"/>
      <c r="AG10" s="21"/>
      <c r="AH10" s="19"/>
      <c r="AI10" s="33">
        <f>IF(AH9+CF9&gt;0,CH9,0)</f>
        <v>0</v>
      </c>
      <c r="AJ10" s="113"/>
      <c r="AK10" s="113"/>
      <c r="AL10" s="21"/>
      <c r="AM10" s="19"/>
      <c r="AN10" s="33">
        <f>IF(AM9+CK9&gt;0,CM9,0)</f>
        <v>0</v>
      </c>
      <c r="AO10" s="113"/>
      <c r="AP10" s="113"/>
      <c r="AQ10" s="21"/>
      <c r="AR10" s="105"/>
      <c r="AS10" s="106"/>
      <c r="AY10" s="1">
        <v>1</v>
      </c>
      <c r="BB10" s="15">
        <f>D9+D10+BB9+AZ10</f>
        <v>0</v>
      </c>
      <c r="BC10" s="16">
        <f>IF(AND(BD$7&gt;0,BD$7&lt;BC9),1,0)+BD$8</f>
        <v>0</v>
      </c>
      <c r="BD10" s="16">
        <f>AY10+BF9</f>
        <v>1</v>
      </c>
      <c r="BE10" s="16">
        <f>IF(BC9&gt;0,IF(BE9&gt;0,VALUE(MID(E9,BE9+1,FIND("]",E9)-BE9-1)),0),AZ10)</f>
        <v>0</v>
      </c>
      <c r="BF10" s="17">
        <f>BA10+IF(D9&gt;0,1,0)</f>
        <v>0</v>
      </c>
      <c r="BG10" s="15">
        <f>I9+I10+BG9+BE10</f>
        <v>0</v>
      </c>
      <c r="BH10" s="16">
        <f>IF(AND(BI$7&gt;0,BI$7&lt;BH9),1,0)+BI$8</f>
        <v>0</v>
      </c>
      <c r="BI10" s="16">
        <f>BD10+BK9</f>
        <v>1</v>
      </c>
      <c r="BJ10" s="16">
        <f>IF(BH9&gt;0,IF(BJ9&gt;0,VALUE(MID(J9,BJ9+1,FIND("]",J9)-BJ9-1)),0),BE10)</f>
        <v>0</v>
      </c>
      <c r="BK10" s="17">
        <f>BF10+IF(I9&gt;0,1,0)</f>
        <v>0</v>
      </c>
      <c r="BL10" s="15">
        <f>N9+N10+BL9+BJ10</f>
        <v>0</v>
      </c>
      <c r="BM10" s="16">
        <f>IF(AND(BN$7&gt;0,BN$7&lt;BM9),1,0)+BN$8</f>
        <v>0</v>
      </c>
      <c r="BN10" s="16">
        <f>BI10+BP9</f>
        <v>1</v>
      </c>
      <c r="BO10" s="16">
        <f>IF(BM9&gt;0,IF(BO9&gt;0,VALUE(MID(O9,BO9+1,FIND("]",O9)-BO9-1)),0),BJ10)</f>
        <v>0</v>
      </c>
      <c r="BP10" s="17">
        <f>BK10+IF(N9&gt;0,1,0)</f>
        <v>0</v>
      </c>
      <c r="BQ10" s="15">
        <f>S9+S10+BQ9+BO10</f>
        <v>0</v>
      </c>
      <c r="BR10" s="16">
        <f>IF(AND(BS$7&gt;0,BS$7&lt;BR9),1,0)+BS$8</f>
        <v>0</v>
      </c>
      <c r="BS10" s="16">
        <f>BN10+BU9</f>
        <v>1</v>
      </c>
      <c r="BT10" s="16">
        <f>IF(BR9&gt;0,IF(BT9&gt;0,VALUE(MID(T9,BT9+1,FIND("]",T9)-BT9-1)),0),BO10)</f>
        <v>0</v>
      </c>
      <c r="BU10" s="17">
        <f>BP10+IF(S9&gt;0,1,0)</f>
        <v>0</v>
      </c>
      <c r="BV10" s="15">
        <f>X9+X10+BV9+BT10</f>
        <v>0</v>
      </c>
      <c r="BW10" s="16">
        <f>IF(AND(BX$7&gt;0,BX$7&lt;BW9),1,0)+BX$8</f>
        <v>0</v>
      </c>
      <c r="BX10" s="16">
        <f>BS10+BZ9</f>
        <v>1</v>
      </c>
      <c r="BY10" s="16">
        <f>IF(BW9&gt;0,IF(BY9&gt;0,VALUE(MID(Y9,BY9+1,FIND("]",Y9)-BY9-1)),0),BT10)</f>
        <v>0</v>
      </c>
      <c r="BZ10" s="17">
        <f>BU10+IF(X9&gt;0,1,0)</f>
        <v>0</v>
      </c>
      <c r="CA10" s="15">
        <f>AC9+AC10+CA9+BY10</f>
        <v>0</v>
      </c>
      <c r="CB10" s="16">
        <f>IF(AND(CC$7&gt;0,CC$7&lt;CB9),1,0)+CC$8</f>
        <v>0</v>
      </c>
      <c r="CC10" s="16">
        <f>BX10+CE9</f>
        <v>1</v>
      </c>
      <c r="CD10" s="16">
        <f>IF(CB9&gt;0,IF(CD9&gt;0,VALUE(MID(AD9,CD9+1,FIND("]",AD9)-CD9-1)),0),BY10)</f>
        <v>0</v>
      </c>
      <c r="CE10" s="17">
        <f>BZ10+IF(AC9&gt;0,1,0)</f>
        <v>0</v>
      </c>
      <c r="CF10" s="15">
        <f>AH9+AH10+CF9+CD10</f>
        <v>0</v>
      </c>
      <c r="CG10" s="16">
        <f>IF(AND(CH$7&gt;0,CH$7&lt;CG9),1,0)+CH$8</f>
        <v>0</v>
      </c>
      <c r="CH10" s="16">
        <f>CC10+CJ9</f>
        <v>1</v>
      </c>
      <c r="CI10" s="16">
        <f>IF(CG9&gt;0,IF(CI9&gt;0,VALUE(MID(AI9,CI9+1,FIND("]",AI9)-CI9-1)),0),CD10)</f>
        <v>0</v>
      </c>
      <c r="CJ10" s="17">
        <f>CE10+IF(AH9&gt;0,1,0)</f>
        <v>0</v>
      </c>
      <c r="CK10" s="15">
        <f>AM9+AM10+CK9+CI10</f>
        <v>0</v>
      </c>
      <c r="CL10" s="16">
        <f>IF(AND(CM$7&gt;0,CM$7&lt;CL9),1,0)+CM$8</f>
        <v>0</v>
      </c>
      <c r="CM10" s="16">
        <f>CH10+CO9</f>
        <v>1</v>
      </c>
      <c r="CN10" s="16">
        <f>IF(CL9&gt;0,IF(CN9&gt;0,VALUE(MID(AN9,CN9+1,FIND("]",AN9)-CN9-1)),0),CI10)</f>
        <v>0</v>
      </c>
      <c r="CO10" s="17">
        <f>CJ10+IF(AM9&gt;0,1,0)</f>
        <v>0</v>
      </c>
    </row>
    <row r="11" spans="2:93" ht="12.75" customHeight="1" x14ac:dyDescent="0.2">
      <c r="B11" s="128" t="s">
        <v>27</v>
      </c>
      <c r="C11" s="110"/>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22"/>
      <c r="AD11" s="99" t="str">
        <f>IF(AND(AC11+CA11&gt;0,AG12&gt;0),INDEX(AirResultsInfo,CA12+CB12+AD12+AG12,VLOOKUP($B11,AirResultsProjectInfo,2,0)),"")</f>
        <v/>
      </c>
      <c r="AE11" s="99"/>
      <c r="AF11" s="99"/>
      <c r="AG11" s="99"/>
      <c r="AH11" s="22"/>
      <c r="AI11" s="99" t="str">
        <f>IF(AND(AH11+CF11&gt;0,AL12&gt;0),INDEX(AirResultsInfo,CF12+CG12+AI12+AL12,VLOOKUP($B11,AirResultsProjectInfo,2,0)),"")</f>
        <v/>
      </c>
      <c r="AJ11" s="99"/>
      <c r="AK11" s="99"/>
      <c r="AL11" s="99"/>
      <c r="AM11" s="22"/>
      <c r="AN11" s="99" t="str">
        <f>IF(AND(AM11+CK11&gt;0,AQ12&gt;0),INDEX(AirResultsInfo,CK12+CL12+AN12+AQ12,VLOOKUP($B11,AirResultsProjectInfo,2,0)),"")</f>
        <v/>
      </c>
      <c r="AO11" s="99"/>
      <c r="AP11" s="99"/>
      <c r="AQ11" s="99"/>
      <c r="AR11" s="88">
        <v>9</v>
      </c>
      <c r="AS11" s="89" t="s">
        <v>28</v>
      </c>
      <c r="BB11" s="15">
        <f>IF(AX11&lt;0,AW12,0)</f>
        <v>0</v>
      </c>
      <c r="BC11" s="16">
        <f>IF(F12&lt;&gt;"",VLOOKUP(F12,TurnInfo,2,0),-1)</f>
        <v>-1</v>
      </c>
      <c r="BD11" s="16">
        <f>IF($AV11&gt;=1,-1*AY12+IF($AV11&gt;=2,AY$50+IF(AND(BC$49&gt;0,BC$49&lt;BC11),BD$50-AY$50,0),0),0)</f>
        <v>0</v>
      </c>
      <c r="BE11" s="16">
        <f>IF(ISERR(FIND("[",E11)),-1,FIND("[",E11))</f>
        <v>-1</v>
      </c>
      <c r="BF11" s="17">
        <f>IF(E11&lt;&gt;"",IF(AND(LEFT(E11,2)&lt;&gt;"--",LEFT(E11,1)&lt;&gt;"["),IF(LEFT(E11,2)="-2",2,1),0),0)</f>
        <v>0</v>
      </c>
      <c r="BG11" s="15">
        <f>IF(BC11&lt;0,BB11+D11+D12,0)</f>
        <v>0</v>
      </c>
      <c r="BH11" s="16">
        <f>IF(K12&lt;&gt;"",VLOOKUP(K12,TurnInfo,2,0),-1)</f>
        <v>-1</v>
      </c>
      <c r="BI11" s="16">
        <f>IF($AV11&gt;=1,-1*BD12+IF($AV11&gt;=2,BD$50+IF(AND(BH$49&gt;0,BH$49&lt;BH11),BI$50-BD$50,0),0),0)</f>
        <v>0</v>
      </c>
      <c r="BJ11" s="16">
        <f>IF(ISERR(FIND("[",J11)),-1,FIND("[",J11))</f>
        <v>-1</v>
      </c>
      <c r="BK11" s="17">
        <f>IF(J11&lt;&gt;"",IF(AND(LEFT(J11,2)&lt;&gt;"--",LEFT(J11,1)&lt;&gt;"["),IF(LEFT(J11,2)="-2",2,1),0),0)</f>
        <v>0</v>
      </c>
      <c r="BL11" s="15">
        <f>IF(BH11&lt;0,BG11+I11+I12,0)</f>
        <v>0</v>
      </c>
      <c r="BM11" s="16">
        <f>IF(P12&lt;&gt;"",VLOOKUP(P12,TurnInfo,2,0),-1)</f>
        <v>-1</v>
      </c>
      <c r="BN11" s="16">
        <f>IF($AV11&gt;=1,-1*BI12+IF($AV11&gt;=2,BI$50+IF(AND(BM$49&gt;0,BM$49&lt;BM11),BN$50-BI$50,0),0),0)</f>
        <v>0</v>
      </c>
      <c r="BO11" s="16">
        <f>IF(ISERR(FIND("[",O11)),-1,FIND("[",O11))</f>
        <v>-1</v>
      </c>
      <c r="BP11" s="17">
        <f>IF(O11&lt;&gt;"",IF(AND(LEFT(O11,2)&lt;&gt;"--",LEFT(O11,1)&lt;&gt;"["),IF(LEFT(O11,2)="-2",2,1),0),0)</f>
        <v>0</v>
      </c>
      <c r="BQ11" s="15">
        <f>IF(BM11&lt;0,BL11+N11+N12,0)</f>
        <v>0</v>
      </c>
      <c r="BR11" s="16">
        <f>IF(U12&lt;&gt;"",VLOOKUP(U12,TurnInfo,2,0),-1)</f>
        <v>-1</v>
      </c>
      <c r="BS11" s="16">
        <f>IF($AV11&gt;=1,-1*BN12+IF($AV11&gt;=2,BN$50+IF(AND(BR$49&gt;0,BR$49&lt;BR11),BS$50-BN$50,0),0),0)</f>
        <v>0</v>
      </c>
      <c r="BT11" s="16">
        <f>IF(ISERR(FIND("[",T11)),-1,FIND("[",T11))</f>
        <v>-1</v>
      </c>
      <c r="BU11" s="17">
        <f>IF(T11&lt;&gt;"",IF(AND(LEFT(T11,2)&lt;&gt;"--",LEFT(T11,1)&lt;&gt;"["),IF(LEFT(T11,2)="-2",2,1),0),0)</f>
        <v>0</v>
      </c>
      <c r="BV11" s="15">
        <f>IF(BR11&lt;0,BQ11+S11+S12,0)</f>
        <v>0</v>
      </c>
      <c r="BW11" s="16">
        <f>IF(Z12&lt;&gt;"",VLOOKUP(Z12,TurnInfo,2,0),-1)</f>
        <v>-1</v>
      </c>
      <c r="BX11" s="16">
        <f>IF($AV11&gt;=1,-1*BS12+IF($AV11&gt;=2,BS$50+IF(AND(BW$49&gt;0,BW$49&lt;BW11),BX$50-BS$50,0),0),0)</f>
        <v>0</v>
      </c>
      <c r="BY11" s="16">
        <f>IF(ISERR(FIND("[",Y11)),-1,FIND("[",Y11))</f>
        <v>-1</v>
      </c>
      <c r="BZ11" s="17">
        <f>IF(Y11&lt;&gt;"",IF(AND(LEFT(Y11,2)&lt;&gt;"--",LEFT(Y11,1)&lt;&gt;"["),IF(LEFT(Y11,2)="-2",2,1),0),0)</f>
        <v>0</v>
      </c>
      <c r="CA11" s="15">
        <f>IF(BW11&lt;0,BV11+X11+X12,0)</f>
        <v>0</v>
      </c>
      <c r="CB11" s="16">
        <f>IF(AE12&lt;&gt;"",VLOOKUP(AE12,TurnInfo,2,0),-1)</f>
        <v>-1</v>
      </c>
      <c r="CC11" s="16">
        <f>IF($AV11&gt;=1,-1*BX12+IF($AV11&gt;=2,BX$50+IF(AND(CB$49&gt;0,CB$49&lt;CB11),CC$50-BX$50,0),0),0)</f>
        <v>0</v>
      </c>
      <c r="CD11" s="16">
        <f>IF(ISERR(FIND("[",AD11)),-1,FIND("[",AD11))</f>
        <v>-1</v>
      </c>
      <c r="CE11" s="17">
        <f>IF(AD11&lt;&gt;"",IF(AND(LEFT(AD11,2)&lt;&gt;"--",LEFT(AD11,1)&lt;&gt;"["),IF(LEFT(AD11,2)="-2",2,1),0),0)</f>
        <v>0</v>
      </c>
      <c r="CF11" s="15">
        <f>IF(CB11&lt;0,CA11+AC11+AC12,0)</f>
        <v>0</v>
      </c>
      <c r="CG11" s="16">
        <f>IF(AJ12&lt;&gt;"",VLOOKUP(AJ12,TurnInfo,2,0),-1)</f>
        <v>-1</v>
      </c>
      <c r="CH11" s="16">
        <f>IF($AV11&gt;=1,-1*CC12+IF($AV11&gt;=2,CC$50+IF(AND(CG$49&gt;0,CG$49&lt;CG11),CH$50-CC$50,0),0),0)</f>
        <v>0</v>
      </c>
      <c r="CI11" s="16">
        <f>IF(ISERR(FIND("[",AI11)),-1,FIND("[",AI11))</f>
        <v>-1</v>
      </c>
      <c r="CJ11" s="17">
        <f>IF(AI11&lt;&gt;"",IF(AND(LEFT(AI11,2)&lt;&gt;"--",LEFT(AI11,1)&lt;&gt;"["),IF(LEFT(AI11,2)="-2",2,1),0),0)</f>
        <v>0</v>
      </c>
      <c r="CK11" s="15">
        <f>IF(CG11&lt;0,CF11+AH11+AH12,0)</f>
        <v>0</v>
      </c>
      <c r="CL11" s="16">
        <f>IF(AO12&lt;&gt;"",VLOOKUP(AO12,TurnInfo,2,0),-1)</f>
        <v>-1</v>
      </c>
      <c r="CM11" s="16">
        <f>IF($AV11&gt;=1,-1*CH12+IF($AV11&gt;=2,CH$50+IF(AND(CL$49&gt;0,CL$49&lt;CL11),CM$50-CH$50,0),0),0)</f>
        <v>0</v>
      </c>
      <c r="CN11" s="16">
        <f>IF(ISERR(FIND("[",AN11)),-1,FIND("[",AN11))</f>
        <v>-1</v>
      </c>
      <c r="CO11" s="17">
        <f>IF(AN11&lt;&gt;"",IF(AND(LEFT(AN11,2)&lt;&gt;"--",LEFT(AN11,1)&lt;&gt;"["),IF(LEFT(AN11,2)="-2",2,1),0),0)</f>
        <v>0</v>
      </c>
    </row>
    <row r="12" spans="2:93" ht="12.75" customHeight="1" x14ac:dyDescent="0.2">
      <c r="B12" s="128"/>
      <c r="C12" s="110"/>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19"/>
      <c r="AD12" s="33">
        <f>IF(AC11+CA11&gt;0,CC11,0)</f>
        <v>0</v>
      </c>
      <c r="AE12" s="113"/>
      <c r="AF12" s="113"/>
      <c r="AG12" s="21"/>
      <c r="AH12" s="19"/>
      <c r="AI12" s="33">
        <f>IF(AH11+CF11&gt;0,CH11,0)</f>
        <v>0</v>
      </c>
      <c r="AJ12" s="113"/>
      <c r="AK12" s="113"/>
      <c r="AL12" s="21"/>
      <c r="AM12" s="19"/>
      <c r="AN12" s="33">
        <f>IF(AM11+CK11&gt;0,CM11,0)</f>
        <v>0</v>
      </c>
      <c r="AO12" s="113"/>
      <c r="AP12" s="113"/>
      <c r="AQ12" s="21"/>
      <c r="AR12" s="88"/>
      <c r="AS12" s="89"/>
      <c r="BB12" s="15">
        <f>D11+D12+BB11+AZ12</f>
        <v>0</v>
      </c>
      <c r="BC12" s="16">
        <f>IF(AND(BD$7&gt;0,BD$7&lt;BC11),1,0)+BD$8</f>
        <v>0</v>
      </c>
      <c r="BD12" s="16">
        <f>AY12+BF11</f>
        <v>0</v>
      </c>
      <c r="BE12" s="16">
        <f>IF(BC11&gt;0,IF(BE11&gt;0,VALUE(MID(E11,BE11+1,FIND("]",E11)-BE11-1)),0),AZ12)</f>
        <v>0</v>
      </c>
      <c r="BF12" s="17">
        <f>BA12+IF(D11&gt;0,1,0)</f>
        <v>0</v>
      </c>
      <c r="BG12" s="15">
        <f>I11+I12+BG11+BE12</f>
        <v>0</v>
      </c>
      <c r="BH12" s="16">
        <f>IF(AND(BI$7&gt;0,BI$7&lt;BH11),1,0)+BI$8</f>
        <v>0</v>
      </c>
      <c r="BI12" s="16">
        <f>BD12+BK11</f>
        <v>0</v>
      </c>
      <c r="BJ12" s="16">
        <f>IF(BH11&gt;0,IF(BJ11&gt;0,VALUE(MID(J11,BJ11+1,FIND("]",J11)-BJ11-1)),0),BE12)</f>
        <v>0</v>
      </c>
      <c r="BK12" s="17">
        <f>BF12+IF(I11&gt;0,1,0)</f>
        <v>0</v>
      </c>
      <c r="BL12" s="15">
        <f>N11+N12+BL11+BJ12</f>
        <v>0</v>
      </c>
      <c r="BM12" s="16">
        <f>IF(AND(BN$7&gt;0,BN$7&lt;BM11),1,0)+BN$8</f>
        <v>0</v>
      </c>
      <c r="BN12" s="16">
        <f>BI12+BP11</f>
        <v>0</v>
      </c>
      <c r="BO12" s="16">
        <f>IF(BM11&gt;0,IF(BO11&gt;0,VALUE(MID(O11,BO11+1,FIND("]",O11)-BO11-1)),0),BJ12)</f>
        <v>0</v>
      </c>
      <c r="BP12" s="17">
        <f>BK12+IF(N11&gt;0,1,0)</f>
        <v>0</v>
      </c>
      <c r="BQ12" s="15">
        <f>S11+S12+BQ11+BO12</f>
        <v>0</v>
      </c>
      <c r="BR12" s="16">
        <f>IF(AND(BS$7&gt;0,BS$7&lt;BR11),1,0)+BS$8</f>
        <v>0</v>
      </c>
      <c r="BS12" s="16">
        <f>BN12+BU11</f>
        <v>0</v>
      </c>
      <c r="BT12" s="16">
        <f>IF(BR11&gt;0,IF(BT11&gt;0,VALUE(MID(T11,BT11+1,FIND("]",T11)-BT11-1)),0),BO12)</f>
        <v>0</v>
      </c>
      <c r="BU12" s="17">
        <f>BP12+IF(S11&gt;0,1,0)</f>
        <v>0</v>
      </c>
      <c r="BV12" s="15">
        <f>X11+X12+BV11+BT12</f>
        <v>0</v>
      </c>
      <c r="BW12" s="16">
        <f>IF(AND(BX$7&gt;0,BX$7&lt;BW11),1,0)+BX$8</f>
        <v>0</v>
      </c>
      <c r="BX12" s="16">
        <f>BS12+BZ11</f>
        <v>0</v>
      </c>
      <c r="BY12" s="16">
        <f>IF(BW11&gt;0,IF(BY11&gt;0,VALUE(MID(Y11,BY11+1,FIND("]",Y11)-BY11-1)),0),BT12)</f>
        <v>0</v>
      </c>
      <c r="BZ12" s="17">
        <f>BU12+IF(X11&gt;0,1,0)</f>
        <v>0</v>
      </c>
      <c r="CA12" s="15">
        <f>AC11+AC12+CA11+BY12</f>
        <v>0</v>
      </c>
      <c r="CB12" s="16">
        <f>IF(AND(CC$7&gt;0,CC$7&lt;CB11),1,0)+CC$8</f>
        <v>0</v>
      </c>
      <c r="CC12" s="16">
        <f>BX12+CE11</f>
        <v>0</v>
      </c>
      <c r="CD12" s="16">
        <f>IF(CB11&gt;0,IF(CD11&gt;0,VALUE(MID(AD11,CD11+1,FIND("]",AD11)-CD11-1)),0),BY12)</f>
        <v>0</v>
      </c>
      <c r="CE12" s="17">
        <f>BZ12+IF(AC11&gt;0,1,0)</f>
        <v>0</v>
      </c>
      <c r="CF12" s="15">
        <f>AH11+AH12+CF11+CD12</f>
        <v>0</v>
      </c>
      <c r="CG12" s="16">
        <f>IF(AND(CH$7&gt;0,CH$7&lt;CG11),1,0)+CH$8</f>
        <v>0</v>
      </c>
      <c r="CH12" s="16">
        <f>CC12+CJ11</f>
        <v>0</v>
      </c>
      <c r="CI12" s="16">
        <f>IF(CG11&gt;0,IF(CI11&gt;0,VALUE(MID(AI11,CI11+1,FIND("]",AI11)-CI11-1)),0),CD12)</f>
        <v>0</v>
      </c>
      <c r="CJ12" s="17">
        <f>CE12+IF(AH11&gt;0,1,0)</f>
        <v>0</v>
      </c>
      <c r="CK12" s="15">
        <f>AM11+AM12+CK11+CI12</f>
        <v>0</v>
      </c>
      <c r="CL12" s="16">
        <f>IF(AND(CM$7&gt;0,CM$7&lt;CL11),1,0)+CM$8</f>
        <v>0</v>
      </c>
      <c r="CM12" s="16">
        <f>CH12+CO11</f>
        <v>0</v>
      </c>
      <c r="CN12" s="16">
        <f>IF(CL11&gt;0,IF(CN11&gt;0,VALUE(MID(AN11,CN11+1,FIND("]",AN11)-CN11-1)),0),CI12)</f>
        <v>0</v>
      </c>
      <c r="CO12" s="17">
        <f>CJ12+IF(AM11&gt;0,1,0)</f>
        <v>0</v>
      </c>
    </row>
    <row r="13" spans="2:93" ht="12.75" customHeight="1" x14ac:dyDescent="0.2">
      <c r="B13" s="128" t="s">
        <v>32</v>
      </c>
      <c r="C13" s="110"/>
      <c r="D13" s="22"/>
      <c r="E13" s="99" t="str">
        <f>IF(AND(D13+BB13&gt;0,H14&gt;0),INDEX(AirResultsInfo,BB14+BC14+E14+H14,VLOOKUP($B13,AirResultsProjectInfo,2,0)),"")</f>
        <v/>
      </c>
      <c r="F13" s="99"/>
      <c r="G13" s="99"/>
      <c r="H13" s="99"/>
      <c r="I13" s="22"/>
      <c r="J13" s="99" t="str">
        <f>IF(AND(I13+BG13&gt;0,M14&gt;0),INDEX(AirResultsInfo,BG14+BH14+J14+M14,VLOOKUP($B13,AirResultsProjectInfo,2,0)),"")</f>
        <v/>
      </c>
      <c r="K13" s="99"/>
      <c r="L13" s="99"/>
      <c r="M13" s="99"/>
      <c r="N13" s="22"/>
      <c r="O13" s="99" t="str">
        <f>IF(AND(N13+BL13&gt;0,R14&gt;0),INDEX(AirResultsInfo,BL14+BM14+O14+R14,VLOOKUP($B13,AirResultsProjectInfo,2,0)),"")</f>
        <v/>
      </c>
      <c r="P13" s="99"/>
      <c r="Q13" s="99"/>
      <c r="R13" s="99"/>
      <c r="S13" s="22"/>
      <c r="T13" s="99" t="str">
        <f>IF(AND(S13+BQ13&gt;0,W14&gt;0),INDEX(AirResultsInfo,BQ14+BR14+T14+W14,VLOOKUP($B13,AirResultsProjectInfo,2,0)),"")</f>
        <v/>
      </c>
      <c r="U13" s="99"/>
      <c r="V13" s="99"/>
      <c r="W13" s="99"/>
      <c r="X13" s="22"/>
      <c r="Y13" s="99" t="str">
        <f>IF(AND(X13+BV13&gt;0,AB14&gt;0),INDEX(AirResultsInfo,BV14+BW14+Y14+AB14,VLOOKUP($B13,AirResultsProjectInfo,2,0)),"")</f>
        <v/>
      </c>
      <c r="Z13" s="99"/>
      <c r="AA13" s="99"/>
      <c r="AB13" s="99"/>
      <c r="AC13" s="22"/>
      <c r="AD13" s="99" t="str">
        <f>IF(AND(AC13+CA13&gt;0,AG14&gt;0),INDEX(AirResultsInfo,CA14+CB14+AD14+AG14,VLOOKUP($B13,AirResultsProjectInfo,2,0)),"")</f>
        <v/>
      </c>
      <c r="AE13" s="99"/>
      <c r="AF13" s="99"/>
      <c r="AG13" s="99"/>
      <c r="AH13" s="22"/>
      <c r="AI13" s="99" t="str">
        <f>IF(AND(AH13+CF13&gt;0,AL14&gt;0),INDEX(AirResultsInfo,CF14+CG14+AI14+AL14,VLOOKUP($B13,AirResultsProjectInfo,2,0)),"")</f>
        <v/>
      </c>
      <c r="AJ13" s="99"/>
      <c r="AK13" s="99"/>
      <c r="AL13" s="99"/>
      <c r="AM13" s="22"/>
      <c r="AN13" s="99" t="str">
        <f>IF(AND(AM13+CK13&gt;0,AQ14&gt;0),INDEX(AirResultsInfo,CK14+CL14+AN14+AQ14,VLOOKUP($B13,AirResultsProjectInfo,2,0)),"")</f>
        <v/>
      </c>
      <c r="AO13" s="99"/>
      <c r="AP13" s="99"/>
      <c r="AQ13" s="99"/>
      <c r="AR13" s="88" t="s">
        <v>25</v>
      </c>
      <c r="AS13" s="89"/>
      <c r="AV13" s="1">
        <v>1</v>
      </c>
      <c r="BB13" s="15">
        <f>IF(AX13&lt;0,AW14,0)</f>
        <v>0</v>
      </c>
      <c r="BC13" s="16">
        <f>IF(F14&lt;&gt;"",VLOOKUP(F14,TurnInfo,2,0),-1)</f>
        <v>-1</v>
      </c>
      <c r="BD13" s="16">
        <f>IF($AV13&gt;=1,-1*AY14+IF($AV13&gt;=2,AY$50+IF(AND(BC$49&gt;0,BC$49&lt;BC13),BD$50-AY$50,0),0),0)</f>
        <v>0</v>
      </c>
      <c r="BE13" s="16">
        <f>IF(ISERR(FIND("[",E13)),-1,FIND("[",E13))</f>
        <v>-1</v>
      </c>
      <c r="BF13" s="17">
        <f>IF(E13&lt;&gt;"",IF(AND(LEFT(E13,2)&lt;&gt;"--",LEFT(E13,1)&lt;&gt;"["),IF(LEFT(E13,2)="-2",2,1),0),0)</f>
        <v>0</v>
      </c>
      <c r="BG13" s="15">
        <f>IF(BC13&lt;0,BB13+D13+D14,0)</f>
        <v>0</v>
      </c>
      <c r="BH13" s="16">
        <f>IF(K14&lt;&gt;"",VLOOKUP(K14,TurnInfo,2,0),-1)</f>
        <v>-1</v>
      </c>
      <c r="BI13" s="16">
        <f>IF($AV13&gt;=1,-1*BD14+IF($AV13&gt;=2,BD$50+IF(AND(BH$49&gt;0,BH$49&lt;BH13),BI$50-BD$50,0),0),0)</f>
        <v>0</v>
      </c>
      <c r="BJ13" s="16">
        <f>IF(ISERR(FIND("[",J13)),-1,FIND("[",J13))</f>
        <v>-1</v>
      </c>
      <c r="BK13" s="17">
        <f>IF(J13&lt;&gt;"",IF(AND(LEFT(J13,2)&lt;&gt;"--",LEFT(J13,1)&lt;&gt;"["),IF(LEFT(J13,2)="-2",2,1),0),0)</f>
        <v>0</v>
      </c>
      <c r="BL13" s="15">
        <f>IF(BH13&lt;0,BG13+I13+I14,0)</f>
        <v>0</v>
      </c>
      <c r="BM13" s="16">
        <f>IF(P14&lt;&gt;"",VLOOKUP(P14,TurnInfo,2,0),-1)</f>
        <v>-1</v>
      </c>
      <c r="BN13" s="16">
        <f>IF($AV13&gt;=1,-1*BI14+IF($AV13&gt;=2,BI$50+IF(AND(BM$49&gt;0,BM$49&lt;BM13),BN$50-BI$50,0),0),0)</f>
        <v>0</v>
      </c>
      <c r="BO13" s="16">
        <f>IF(ISERR(FIND("[",O13)),-1,FIND("[",O13))</f>
        <v>-1</v>
      </c>
      <c r="BP13" s="17">
        <f>IF(O13&lt;&gt;"",IF(AND(LEFT(O13,2)&lt;&gt;"--",LEFT(O13,1)&lt;&gt;"["),IF(LEFT(O13,2)="-2",2,1),0),0)</f>
        <v>0</v>
      </c>
      <c r="BQ13" s="15">
        <f>IF(BM13&lt;0,BL13+N13+N14,0)</f>
        <v>0</v>
      </c>
      <c r="BR13" s="16">
        <f>IF(U14&lt;&gt;"",VLOOKUP(U14,TurnInfo,2,0),-1)</f>
        <v>-1</v>
      </c>
      <c r="BS13" s="16">
        <f>IF($AV13&gt;=1,-1*BN14+IF($AV13&gt;=2,BN$50+IF(AND(BR$49&gt;0,BR$49&lt;BR13),BS$50-BN$50,0),0),0)</f>
        <v>0</v>
      </c>
      <c r="BT13" s="16">
        <f>IF(ISERR(FIND("[",T13)),-1,FIND("[",T13))</f>
        <v>-1</v>
      </c>
      <c r="BU13" s="17">
        <f>IF(T13&lt;&gt;"",IF(AND(LEFT(T13,2)&lt;&gt;"--",LEFT(T13,1)&lt;&gt;"["),IF(LEFT(T13,2)="-2",2,1),0),0)</f>
        <v>0</v>
      </c>
      <c r="BV13" s="15">
        <f>IF(BR13&lt;0,BQ13+S13+S14,0)</f>
        <v>0</v>
      </c>
      <c r="BW13" s="16">
        <f>IF(Z14&lt;&gt;"",VLOOKUP(Z14,TurnInfo,2,0),-1)</f>
        <v>-1</v>
      </c>
      <c r="BX13" s="16">
        <f>IF($AV13&gt;=1,-1*BS14+IF($AV13&gt;=2,BS$50+IF(AND(BW$49&gt;0,BW$49&lt;BW13),BX$50-BS$50,0),0),0)</f>
        <v>0</v>
      </c>
      <c r="BY13" s="16">
        <f>IF(ISERR(FIND("[",Y13)),-1,FIND("[",Y13))</f>
        <v>-1</v>
      </c>
      <c r="BZ13" s="17">
        <f>IF(Y13&lt;&gt;"",IF(AND(LEFT(Y13,2)&lt;&gt;"--",LEFT(Y13,1)&lt;&gt;"["),IF(LEFT(Y13,2)="-2",2,1),0),0)</f>
        <v>0</v>
      </c>
      <c r="CA13" s="15">
        <f>IF(BW13&lt;0,BV13+X13+X14,0)</f>
        <v>0</v>
      </c>
      <c r="CB13" s="16">
        <f>IF(AE14&lt;&gt;"",VLOOKUP(AE14,TurnInfo,2,0),-1)</f>
        <v>-1</v>
      </c>
      <c r="CC13" s="16">
        <f>IF($AV13&gt;=1,-1*BX14+IF($AV13&gt;=2,BX$50+IF(AND(CB$49&gt;0,CB$49&lt;CB13),CC$50-BX$50,0),0),0)</f>
        <v>0</v>
      </c>
      <c r="CD13" s="16">
        <f>IF(ISERR(FIND("[",AD13)),-1,FIND("[",AD13))</f>
        <v>-1</v>
      </c>
      <c r="CE13" s="17">
        <f>IF(AD13&lt;&gt;"",IF(AND(LEFT(AD13,2)&lt;&gt;"--",LEFT(AD13,1)&lt;&gt;"["),IF(LEFT(AD13,2)="-2",2,1),0),0)</f>
        <v>0</v>
      </c>
      <c r="CF13" s="15">
        <f>IF(CB13&lt;0,CA13+AC13+AC14,0)</f>
        <v>0</v>
      </c>
      <c r="CG13" s="16">
        <f>IF(AJ14&lt;&gt;"",VLOOKUP(AJ14,TurnInfo,2,0),-1)</f>
        <v>-1</v>
      </c>
      <c r="CH13" s="16">
        <f>IF($AV13&gt;=1,-1*CC14+IF($AV13&gt;=2,CC$50+IF(AND(CG$49&gt;0,CG$49&lt;CG13),CH$50-CC$50,0),0),0)</f>
        <v>0</v>
      </c>
      <c r="CI13" s="16">
        <f>IF(ISERR(FIND("[",AI13)),-1,FIND("[",AI13))</f>
        <v>-1</v>
      </c>
      <c r="CJ13" s="17">
        <f>IF(AI13&lt;&gt;"",IF(AND(LEFT(AI13,2)&lt;&gt;"--",LEFT(AI13,1)&lt;&gt;"["),IF(LEFT(AI13,2)="-2",2,1),0),0)</f>
        <v>0</v>
      </c>
      <c r="CK13" s="15">
        <f>IF(CG13&lt;0,CF13+AH13+AH14,0)</f>
        <v>0</v>
      </c>
      <c r="CL13" s="16">
        <f>IF(AO14&lt;&gt;"",VLOOKUP(AO14,TurnInfo,2,0),-1)</f>
        <v>-1</v>
      </c>
      <c r="CM13" s="16">
        <f>IF($AV13&gt;=1,-1*CH14+IF($AV13&gt;=2,CH$50+IF(AND(CL$49&gt;0,CL$49&lt;CL13),CM$50-CH$50,0),0),0)</f>
        <v>0</v>
      </c>
      <c r="CN13" s="16">
        <f>IF(ISERR(FIND("[",AN13)),-1,FIND("[",AN13))</f>
        <v>-1</v>
      </c>
      <c r="CO13" s="17">
        <f>IF(AN13&lt;&gt;"",IF(AND(LEFT(AN13,2)&lt;&gt;"--",LEFT(AN13,1)&lt;&gt;"["),IF(LEFT(AN13,2)="-2",2,1),0),0)</f>
        <v>0</v>
      </c>
    </row>
    <row r="14" spans="2:93" ht="12.75" customHeight="1" x14ac:dyDescent="0.2">
      <c r="B14" s="128"/>
      <c r="C14" s="110"/>
      <c r="D14" s="19"/>
      <c r="E14" s="24">
        <f>IF(D13+BB13&gt;0,BD13,0)</f>
        <v>0</v>
      </c>
      <c r="F14" s="113"/>
      <c r="G14" s="113"/>
      <c r="H14" s="21"/>
      <c r="I14" s="19"/>
      <c r="J14" s="24">
        <f>IF(I13+BG13&gt;0,BI13,0)</f>
        <v>0</v>
      </c>
      <c r="K14" s="113"/>
      <c r="L14" s="113"/>
      <c r="M14" s="21"/>
      <c r="N14" s="19"/>
      <c r="O14" s="24">
        <f>IF(N13+BL13&gt;0,BN13,0)</f>
        <v>0</v>
      </c>
      <c r="P14" s="113"/>
      <c r="Q14" s="113"/>
      <c r="R14" s="21"/>
      <c r="S14" s="19"/>
      <c r="T14" s="24">
        <f>IF(S13+BQ13&gt;0,BS13,0)</f>
        <v>0</v>
      </c>
      <c r="U14" s="113"/>
      <c r="V14" s="113"/>
      <c r="W14" s="21"/>
      <c r="X14" s="19"/>
      <c r="Y14" s="24">
        <f>IF(X13+BV13&gt;0,BX13,0)</f>
        <v>0</v>
      </c>
      <c r="Z14" s="113"/>
      <c r="AA14" s="113"/>
      <c r="AB14" s="21"/>
      <c r="AC14" s="19"/>
      <c r="AD14" s="24">
        <f>IF(AC13+CA13&gt;0,CC13,0)</f>
        <v>0</v>
      </c>
      <c r="AE14" s="113"/>
      <c r="AF14" s="113"/>
      <c r="AG14" s="21"/>
      <c r="AH14" s="19"/>
      <c r="AI14" s="24">
        <f>IF(AH13+CF13&gt;0,CH13,0)</f>
        <v>0</v>
      </c>
      <c r="AJ14" s="113"/>
      <c r="AK14" s="113"/>
      <c r="AL14" s="21"/>
      <c r="AM14" s="19"/>
      <c r="AN14" s="24">
        <f>IF(AM13+CK13&gt;0,CM13,0)</f>
        <v>0</v>
      </c>
      <c r="AO14" s="113"/>
      <c r="AP14" s="113"/>
      <c r="AQ14" s="21"/>
      <c r="AR14" s="88"/>
      <c r="AS14" s="89"/>
      <c r="BB14" s="15">
        <f>D13+D14+BB13+AZ14</f>
        <v>0</v>
      </c>
      <c r="BC14" s="16">
        <f>IF(AND(BD$7&gt;0,BD$7&lt;BC13),1,0)+BD$8</f>
        <v>0</v>
      </c>
      <c r="BD14" s="16">
        <f>AY14+BF13</f>
        <v>0</v>
      </c>
      <c r="BE14" s="16">
        <f>IF(BC13&gt;0,IF(BE13&gt;0,VALUE(MID(E13,BE13+1,FIND("]",E13)-BE13-1)),0),AZ14)</f>
        <v>0</v>
      </c>
      <c r="BF14" s="17">
        <f>BA14+IF(D13&gt;0,1,0)</f>
        <v>0</v>
      </c>
      <c r="BG14" s="15">
        <f>I13+I14+BG13+BE14</f>
        <v>0</v>
      </c>
      <c r="BH14" s="16">
        <f>IF(AND(BI$7&gt;0,BI$7&lt;BH13),1,0)+BI$8</f>
        <v>0</v>
      </c>
      <c r="BI14" s="16">
        <f>BD14+BK13</f>
        <v>0</v>
      </c>
      <c r="BJ14" s="16">
        <f>IF(BH13&gt;0,IF(BJ13&gt;0,VALUE(MID(J13,BJ13+1,FIND("]",J13)-BJ13-1)),0),BE14)</f>
        <v>0</v>
      </c>
      <c r="BK14" s="17">
        <f>BF14+IF(I13&gt;0,1,0)</f>
        <v>0</v>
      </c>
      <c r="BL14" s="15">
        <f>N13+N14+BL13+BJ14</f>
        <v>0</v>
      </c>
      <c r="BM14" s="16">
        <f>IF(AND(BN$7&gt;0,BN$7&lt;BM13),1,0)+BN$8</f>
        <v>0</v>
      </c>
      <c r="BN14" s="16">
        <f>BI14+BP13</f>
        <v>0</v>
      </c>
      <c r="BO14" s="16">
        <f>IF(BM13&gt;0,IF(BO13&gt;0,VALUE(MID(O13,BO13+1,FIND("]",O13)-BO13-1)),0),BJ14)</f>
        <v>0</v>
      </c>
      <c r="BP14" s="17">
        <f>BK14+IF(N13&gt;0,1,0)</f>
        <v>0</v>
      </c>
      <c r="BQ14" s="15">
        <f>S13+S14+BQ13+BO14</f>
        <v>0</v>
      </c>
      <c r="BR14" s="16">
        <f>IF(AND(BS$7&gt;0,BS$7&lt;BR13),1,0)+BS$8</f>
        <v>0</v>
      </c>
      <c r="BS14" s="16">
        <f>BN14+BU13</f>
        <v>0</v>
      </c>
      <c r="BT14" s="16">
        <f>IF(BR13&gt;0,IF(BT13&gt;0,VALUE(MID(T13,BT13+1,FIND("]",T13)-BT13-1)),0),BO14)</f>
        <v>0</v>
      </c>
      <c r="BU14" s="17">
        <f>BP14+IF(S13&gt;0,1,0)</f>
        <v>0</v>
      </c>
      <c r="BV14" s="15">
        <f>X13+X14+BV13+BT14</f>
        <v>0</v>
      </c>
      <c r="BW14" s="16">
        <f>IF(AND(BX$7&gt;0,BX$7&lt;BW13),1,0)+BX$8</f>
        <v>0</v>
      </c>
      <c r="BX14" s="16">
        <f>BS14+BZ13</f>
        <v>0</v>
      </c>
      <c r="BY14" s="16">
        <f>IF(BW13&gt;0,IF(BY13&gt;0,VALUE(MID(Y13,BY13+1,FIND("]",Y13)-BY13-1)),0),BT14)</f>
        <v>0</v>
      </c>
      <c r="BZ14" s="17">
        <f>BU14+IF(X13&gt;0,1,0)</f>
        <v>0</v>
      </c>
      <c r="CA14" s="15">
        <f>AC13+AC14+CA13+BY14</f>
        <v>0</v>
      </c>
      <c r="CB14" s="16">
        <f>IF(AND(CC$7&gt;0,CC$7&lt;CB13),1,0)+CC$8</f>
        <v>0</v>
      </c>
      <c r="CC14" s="16">
        <f>BX14+CE13</f>
        <v>0</v>
      </c>
      <c r="CD14" s="16">
        <f>IF(CB13&gt;0,IF(CD13&gt;0,VALUE(MID(AD13,CD13+1,FIND("]",AD13)-CD13-1)),0),BY14)</f>
        <v>0</v>
      </c>
      <c r="CE14" s="17">
        <f>BZ14+IF(AC13&gt;0,1,0)</f>
        <v>0</v>
      </c>
      <c r="CF14" s="15">
        <f>AH13+AH14+CF13+CD14</f>
        <v>0</v>
      </c>
      <c r="CG14" s="16">
        <f>IF(AND(CH$7&gt;0,CH$7&lt;CG13),1,0)+CH$8</f>
        <v>0</v>
      </c>
      <c r="CH14" s="16">
        <f>CC14+CJ13</f>
        <v>0</v>
      </c>
      <c r="CI14" s="16">
        <f>IF(CG13&gt;0,IF(CI13&gt;0,VALUE(MID(AI13,CI13+1,FIND("]",AI13)-CI13-1)),0),CD14)</f>
        <v>0</v>
      </c>
      <c r="CJ14" s="17">
        <f>CE14+IF(AH13&gt;0,1,0)</f>
        <v>0</v>
      </c>
      <c r="CK14" s="15">
        <f>AM13+AM14+CK13+CI14</f>
        <v>0</v>
      </c>
      <c r="CL14" s="16">
        <f>IF(AND(CM$7&gt;0,CM$7&lt;CL13),1,0)+CM$8</f>
        <v>0</v>
      </c>
      <c r="CM14" s="16">
        <f>CH14+CO13</f>
        <v>0</v>
      </c>
      <c r="CN14" s="16">
        <f>IF(CL13&gt;0,IF(CN13&gt;0,VALUE(MID(AN13,CN13+1,FIND("]",AN13)-CN13-1)),0),CI14)</f>
        <v>0</v>
      </c>
      <c r="CO14" s="17">
        <f>CJ14+IF(AM13&gt;0,1,0)</f>
        <v>0</v>
      </c>
    </row>
    <row r="15" spans="2:93" ht="12.75" customHeight="1" x14ac:dyDescent="0.2">
      <c r="B15" s="140" t="s">
        <v>35</v>
      </c>
      <c r="C15" s="110"/>
      <c r="D15" s="22"/>
      <c r="E15" s="99" t="str">
        <f>IF(AND(D15+BB15&gt;0,H16&gt;0),INDEX(AirResultsInfo,BB16+BC16+E16+H16,VLOOKUP($B15,AirResultsProjectInfo,2,0)),"")</f>
        <v/>
      </c>
      <c r="F15" s="99"/>
      <c r="G15" s="99"/>
      <c r="H15" s="99"/>
      <c r="I15" s="22"/>
      <c r="J15" s="99" t="str">
        <f>IF(AND(I15+BG15&gt;0,M16&gt;0),INDEX(AirResultsInfo,BG16+BH16+J16+M16,VLOOKUP($B15,AirResultsProjectInfo,2,0)),"")</f>
        <v/>
      </c>
      <c r="K15" s="99"/>
      <c r="L15" s="99"/>
      <c r="M15" s="99"/>
      <c r="N15" s="22"/>
      <c r="O15" s="99" t="str">
        <f>IF(AND(N15+BL15&gt;0,R16&gt;0),INDEX(AirResultsInfo,BL16+BM16+O16+R16,VLOOKUP($B15,AirResultsProjectInfo,2,0)),"")</f>
        <v/>
      </c>
      <c r="P15" s="99"/>
      <c r="Q15" s="99"/>
      <c r="R15" s="99"/>
      <c r="S15" s="22"/>
      <c r="T15" s="99" t="str">
        <f>IF(AND(S15+BQ15&gt;0,W16&gt;0),INDEX(AirResultsInfo,BQ16+BR16+T16+W16,VLOOKUP($B15,AirResultsProjectInfo,2,0)),"")</f>
        <v/>
      </c>
      <c r="U15" s="99"/>
      <c r="V15" s="99"/>
      <c r="W15" s="99"/>
      <c r="X15" s="22"/>
      <c r="Y15" s="99" t="str">
        <f>IF(AND(X15+BV15&gt;0,AB16&gt;0),INDEX(AirResultsInfo,BV16+BW16+Y16+AB16,VLOOKUP($B15,AirResultsProjectInfo,2,0)),"")</f>
        <v/>
      </c>
      <c r="Z15" s="99"/>
      <c r="AA15" s="99"/>
      <c r="AB15" s="99"/>
      <c r="AC15" s="22"/>
      <c r="AD15" s="99" t="str">
        <f>IF(AND(AC15+CA15&gt;0,AG16&gt;0),INDEX(AirResultsInfo,CA16+CB16+AD16+AG16,VLOOKUP($B15,AirResultsProjectInfo,2,0)),"")</f>
        <v/>
      </c>
      <c r="AE15" s="99"/>
      <c r="AF15" s="99"/>
      <c r="AG15" s="99"/>
      <c r="AH15" s="22"/>
      <c r="AI15" s="99" t="str">
        <f>IF(AND(AH15+CF15&gt;0,AL16&gt;0),INDEX(AirResultsInfo,CF16+CG16+AI16+AL16,VLOOKUP($B15,AirResultsProjectInfo,2,0)),"")</f>
        <v/>
      </c>
      <c r="AJ15" s="99"/>
      <c r="AK15" s="99"/>
      <c r="AL15" s="99"/>
      <c r="AM15" s="22"/>
      <c r="AN15" s="99" t="str">
        <f>IF(AND(AM15+CK15&gt;0,AQ16&gt;0),INDEX(AirResultsInfo,CK16+CL16+AN16+AQ16,VLOOKUP($B15,AirResultsProjectInfo,2,0)),"")</f>
        <v/>
      </c>
      <c r="AO15" s="99"/>
      <c r="AP15" s="99"/>
      <c r="AQ15" s="99"/>
      <c r="AR15" s="88" t="s">
        <v>25</v>
      </c>
      <c r="AS15" s="89"/>
      <c r="AV15" s="1">
        <v>1</v>
      </c>
      <c r="BB15" s="15">
        <f>IF(AX15&lt;0,AW16,0)</f>
        <v>0</v>
      </c>
      <c r="BC15" s="16">
        <f>IF(F16&lt;&gt;"",VLOOKUP(F16,TurnInfo,2,0),-1)</f>
        <v>-1</v>
      </c>
      <c r="BD15" s="16">
        <f>IF($AV15&gt;=1,-1*AY16+IF($AV15&gt;=2,AY$50+IF(AND(BC$49&gt;0,BC$49&lt;BC15),BD$50-AY$50,0),0),0)</f>
        <v>0</v>
      </c>
      <c r="BE15" s="16">
        <f>IF(ISERR(FIND("[",E15)),-1,FIND("[",E15))</f>
        <v>-1</v>
      </c>
      <c r="BF15" s="17">
        <f>IF(E15&lt;&gt;"",IF(AND(LEFT(E15,2)&lt;&gt;"--",LEFT(E15,1)&lt;&gt;"["),IF(LEFT(E15,2)="-2",2,1),0),0)</f>
        <v>0</v>
      </c>
      <c r="BG15" s="15">
        <f>IF(BC15&lt;0,BB15+D15+D16,0)</f>
        <v>0</v>
      </c>
      <c r="BH15" s="16">
        <f>IF(K16&lt;&gt;"",VLOOKUP(K16,TurnInfo,2,0),-1)</f>
        <v>-1</v>
      </c>
      <c r="BI15" s="16">
        <f>IF($AV15&gt;=1,-1*BD16+IF($AV15&gt;=2,BD$50+IF(AND(BH$49&gt;0,BH$49&lt;BH15),BI$50-BD$50,0),0),0)</f>
        <v>0</v>
      </c>
      <c r="BJ15" s="16">
        <f>IF(ISERR(FIND("[",J15)),-1,FIND("[",J15))</f>
        <v>-1</v>
      </c>
      <c r="BK15" s="17">
        <f>IF(J15&lt;&gt;"",IF(AND(LEFT(J15,2)&lt;&gt;"--",LEFT(J15,1)&lt;&gt;"["),IF(LEFT(J15,2)="-2",2,1),0),0)</f>
        <v>0</v>
      </c>
      <c r="BL15" s="15">
        <f>IF(BH15&lt;0,BG15+I15+I16,0)</f>
        <v>0</v>
      </c>
      <c r="BM15" s="16">
        <f>IF(P16&lt;&gt;"",VLOOKUP(P16,TurnInfo,2,0),-1)</f>
        <v>-1</v>
      </c>
      <c r="BN15" s="16">
        <f>IF($AV15&gt;=1,-1*BI16+IF($AV15&gt;=2,BI$50+IF(AND(BM$49&gt;0,BM$49&lt;BM15),BN$50-BI$50,0),0),0)</f>
        <v>0</v>
      </c>
      <c r="BO15" s="16">
        <f>IF(ISERR(FIND("[",O15)),-1,FIND("[",O15))</f>
        <v>-1</v>
      </c>
      <c r="BP15" s="17">
        <f>IF(O15&lt;&gt;"",IF(AND(LEFT(O15,2)&lt;&gt;"--",LEFT(O15,1)&lt;&gt;"["),IF(LEFT(O15,2)="-2",2,1),0),0)</f>
        <v>0</v>
      </c>
      <c r="BQ15" s="15">
        <f>IF(BM15&lt;0,BL15+N15+N16,0)</f>
        <v>0</v>
      </c>
      <c r="BR15" s="16">
        <f>IF(U16&lt;&gt;"",VLOOKUP(U16,TurnInfo,2,0),-1)</f>
        <v>-1</v>
      </c>
      <c r="BS15" s="16">
        <f>IF($AV15&gt;=1,-1*BN16+IF($AV15&gt;=2,BN$50+IF(AND(BR$49&gt;0,BR$49&lt;BR15),BS$50-BN$50,0),0),0)</f>
        <v>0</v>
      </c>
      <c r="BT15" s="16">
        <f>IF(ISERR(FIND("[",T15)),-1,FIND("[",T15))</f>
        <v>-1</v>
      </c>
      <c r="BU15" s="17">
        <f>IF(T15&lt;&gt;"",IF(AND(LEFT(T15,2)&lt;&gt;"--",LEFT(T15,1)&lt;&gt;"["),IF(LEFT(T15,2)="-2",2,1),0),0)</f>
        <v>0</v>
      </c>
      <c r="BV15" s="15">
        <f>IF(BR15&lt;0,BQ15+S15+S16,0)</f>
        <v>0</v>
      </c>
      <c r="BW15" s="16">
        <f>IF(Z16&lt;&gt;"",VLOOKUP(Z16,TurnInfo,2,0),-1)</f>
        <v>-1</v>
      </c>
      <c r="BX15" s="16">
        <f>IF($AV15&gt;=1,-1*BS16+IF($AV15&gt;=2,BS$50+IF(AND(BW$49&gt;0,BW$49&lt;BW15),BX$50-BS$50,0),0),0)</f>
        <v>0</v>
      </c>
      <c r="BY15" s="16">
        <f>IF(ISERR(FIND("[",Y15)),-1,FIND("[",Y15))</f>
        <v>-1</v>
      </c>
      <c r="BZ15" s="17">
        <f>IF(Y15&lt;&gt;"",IF(AND(LEFT(Y15,2)&lt;&gt;"--",LEFT(Y15,1)&lt;&gt;"["),IF(LEFT(Y15,2)="-2",2,1),0),0)</f>
        <v>0</v>
      </c>
      <c r="CA15" s="15">
        <f>IF(BW15&lt;0,BV15+X15+X16,0)</f>
        <v>0</v>
      </c>
      <c r="CB15" s="16">
        <f>IF(AE16&lt;&gt;"",VLOOKUP(AE16,TurnInfo,2,0),-1)</f>
        <v>-1</v>
      </c>
      <c r="CC15" s="16">
        <f>IF($AV15&gt;=1,-1*BX16+IF($AV15&gt;=2,BX$50+IF(AND(CB$49&gt;0,CB$49&lt;CB15),CC$50-BX$50,0),0),0)</f>
        <v>0</v>
      </c>
      <c r="CD15" s="16">
        <f>IF(ISERR(FIND("[",AD15)),-1,FIND("[",AD15))</f>
        <v>-1</v>
      </c>
      <c r="CE15" s="17">
        <f>IF(AD15&lt;&gt;"",IF(AND(LEFT(AD15,2)&lt;&gt;"--",LEFT(AD15,1)&lt;&gt;"["),IF(LEFT(AD15,2)="-2",2,1),0),0)</f>
        <v>0</v>
      </c>
      <c r="CF15" s="15">
        <f>IF(CB15&lt;0,CA15+AC15+AC16,0)</f>
        <v>0</v>
      </c>
      <c r="CG15" s="16">
        <f>IF(AJ16&lt;&gt;"",VLOOKUP(AJ16,TurnInfo,2,0),-1)</f>
        <v>-1</v>
      </c>
      <c r="CH15" s="16">
        <f>IF($AV15&gt;=1,-1*CC16+IF($AV15&gt;=2,CC$50+IF(AND(CG$49&gt;0,CG$49&lt;CG15),CH$50-CC$50,0),0),0)</f>
        <v>0</v>
      </c>
      <c r="CI15" s="16">
        <f>IF(ISERR(FIND("[",AI15)),-1,FIND("[",AI15))</f>
        <v>-1</v>
      </c>
      <c r="CJ15" s="17">
        <f>IF(AI15&lt;&gt;"",IF(AND(LEFT(AI15,2)&lt;&gt;"--",LEFT(AI15,1)&lt;&gt;"["),IF(LEFT(AI15,2)="-2",2,1),0),0)</f>
        <v>0</v>
      </c>
      <c r="CK15" s="15">
        <f>IF(CG15&lt;0,CF15+AH15+AH16,0)</f>
        <v>0</v>
      </c>
      <c r="CL15" s="16">
        <f>IF(AO16&lt;&gt;"",VLOOKUP(AO16,TurnInfo,2,0),-1)</f>
        <v>-1</v>
      </c>
      <c r="CM15" s="16">
        <f>IF($AV15&gt;=1,-1*CH16+IF($AV15&gt;=2,CH$50+IF(AND(CL$49&gt;0,CL$49&lt;CL15),CM$50-CH$50,0),0),0)</f>
        <v>0</v>
      </c>
      <c r="CN15" s="16">
        <f>IF(ISERR(FIND("[",AN15)),-1,FIND("[",AN15))</f>
        <v>-1</v>
      </c>
      <c r="CO15" s="17">
        <f>IF(AN15&lt;&gt;"",IF(AND(LEFT(AN15,2)&lt;&gt;"--",LEFT(AN15,1)&lt;&gt;"["),IF(LEFT(AN15,2)="-2",2,1),0),0)</f>
        <v>0</v>
      </c>
    </row>
    <row r="16" spans="2:93" ht="12.75" customHeight="1" x14ac:dyDescent="0.2">
      <c r="B16" s="140"/>
      <c r="C16" s="110"/>
      <c r="D16" s="19"/>
      <c r="E16" s="24">
        <f>IF(D15+BB15&gt;0,BD15,0)</f>
        <v>0</v>
      </c>
      <c r="F16" s="113"/>
      <c r="G16" s="113"/>
      <c r="H16" s="21"/>
      <c r="I16" s="19"/>
      <c r="J16" s="24">
        <f>IF(I15+BG15&gt;0,BI15,0)</f>
        <v>0</v>
      </c>
      <c r="K16" s="113"/>
      <c r="L16" s="113"/>
      <c r="M16" s="21"/>
      <c r="N16" s="19"/>
      <c r="O16" s="24">
        <f>IF(N15+BL15&gt;0,BN15,0)</f>
        <v>0</v>
      </c>
      <c r="P16" s="113"/>
      <c r="Q16" s="113"/>
      <c r="R16" s="21"/>
      <c r="S16" s="19"/>
      <c r="T16" s="24">
        <f>IF(S15+BQ15&gt;0,BS15,0)</f>
        <v>0</v>
      </c>
      <c r="U16" s="113"/>
      <c r="V16" s="113"/>
      <c r="W16" s="21"/>
      <c r="X16" s="19"/>
      <c r="Y16" s="24">
        <f>IF(X15+BV15&gt;0,BX15,0)</f>
        <v>0</v>
      </c>
      <c r="Z16" s="113"/>
      <c r="AA16" s="113"/>
      <c r="AB16" s="21"/>
      <c r="AC16" s="19"/>
      <c r="AD16" s="24">
        <f>IF(AC15+CA15&gt;0,CC15,0)</f>
        <v>0</v>
      </c>
      <c r="AE16" s="113"/>
      <c r="AF16" s="113"/>
      <c r="AG16" s="21"/>
      <c r="AH16" s="19"/>
      <c r="AI16" s="24">
        <f>IF(AH15+CF15&gt;0,CH15,0)</f>
        <v>0</v>
      </c>
      <c r="AJ16" s="113"/>
      <c r="AK16" s="113"/>
      <c r="AL16" s="21"/>
      <c r="AM16" s="19"/>
      <c r="AN16" s="24">
        <f>IF(AM15+CK15&gt;0,CM15,0)</f>
        <v>0</v>
      </c>
      <c r="AO16" s="113"/>
      <c r="AP16" s="113"/>
      <c r="AQ16" s="21"/>
      <c r="AR16" s="88"/>
      <c r="AS16" s="89"/>
      <c r="BB16" s="15">
        <f>D15+D16+BB15+AZ16</f>
        <v>0</v>
      </c>
      <c r="BC16" s="16">
        <f>IF(AND(BD$7&gt;0,BD$7&lt;BC15),1,0)+BD$8</f>
        <v>0</v>
      </c>
      <c r="BD16" s="16">
        <f>AY16+BF15</f>
        <v>0</v>
      </c>
      <c r="BE16" s="16">
        <f>IF(BC15&gt;0,IF(BE15&gt;0,VALUE(MID(E15,BE15+1,FIND("]",E15)-BE15-1)),0),AZ16)</f>
        <v>0</v>
      </c>
      <c r="BF16" s="17">
        <f>BA16+IF(D15&gt;0,1,0)</f>
        <v>0</v>
      </c>
      <c r="BG16" s="15">
        <f>I15+I16+BG15+BE16</f>
        <v>0</v>
      </c>
      <c r="BH16" s="16">
        <f>IF(AND(BI$7&gt;0,BI$7&lt;BH15),1,0)+BI$8</f>
        <v>0</v>
      </c>
      <c r="BI16" s="16">
        <f>BD16+BK15</f>
        <v>0</v>
      </c>
      <c r="BJ16" s="16">
        <f>IF(BH15&gt;0,IF(BJ15&gt;0,VALUE(MID(J15,BJ15+1,FIND("]",J15)-BJ15-1)),0),BE16)</f>
        <v>0</v>
      </c>
      <c r="BK16" s="17">
        <f>BF16+IF(I15&gt;0,1,0)</f>
        <v>0</v>
      </c>
      <c r="BL16" s="15">
        <f>N15+N16+BL15+BJ16</f>
        <v>0</v>
      </c>
      <c r="BM16" s="16">
        <f>IF(AND(BN$7&gt;0,BN$7&lt;BM15),1,0)+BN$8</f>
        <v>0</v>
      </c>
      <c r="BN16" s="16">
        <f>BI16+BP15</f>
        <v>0</v>
      </c>
      <c r="BO16" s="16">
        <f>IF(BM15&gt;0,IF(BO15&gt;0,VALUE(MID(O15,BO15+1,FIND("]",O15)-BO15-1)),0),BJ16)</f>
        <v>0</v>
      </c>
      <c r="BP16" s="17">
        <f>BK16+IF(N15&gt;0,1,0)</f>
        <v>0</v>
      </c>
      <c r="BQ16" s="15">
        <f>S15+S16+BQ15+BO16</f>
        <v>0</v>
      </c>
      <c r="BR16" s="16">
        <f>IF(AND(BS$7&gt;0,BS$7&lt;BR15),1,0)+BS$8</f>
        <v>0</v>
      </c>
      <c r="BS16" s="16">
        <f>BN16+BU15</f>
        <v>0</v>
      </c>
      <c r="BT16" s="16">
        <f>IF(BR15&gt;0,IF(BT15&gt;0,VALUE(MID(T15,BT15+1,FIND("]",T15)-BT15-1)),0),BO16)</f>
        <v>0</v>
      </c>
      <c r="BU16" s="17">
        <f>BP16+IF(S15&gt;0,1,0)</f>
        <v>0</v>
      </c>
      <c r="BV16" s="15">
        <f>X15+X16+BV15+BT16</f>
        <v>0</v>
      </c>
      <c r="BW16" s="16">
        <f>IF(AND(BX$7&gt;0,BX$7&lt;BW15),1,0)+BX$8</f>
        <v>0</v>
      </c>
      <c r="BX16" s="16">
        <f>BS16+BZ15</f>
        <v>0</v>
      </c>
      <c r="BY16" s="16">
        <f>IF(BW15&gt;0,IF(BY15&gt;0,VALUE(MID(Y15,BY15+1,FIND("]",Y15)-BY15-1)),0),BT16)</f>
        <v>0</v>
      </c>
      <c r="BZ16" s="17">
        <f>BU16+IF(X15&gt;0,1,0)</f>
        <v>0</v>
      </c>
      <c r="CA16" s="15">
        <f>AC15+AC16+CA15+BY16</f>
        <v>0</v>
      </c>
      <c r="CB16" s="16">
        <f>IF(AND(CC$7&gt;0,CC$7&lt;CB15),1,0)+CC$8</f>
        <v>0</v>
      </c>
      <c r="CC16" s="16">
        <f>BX16+CE15</f>
        <v>0</v>
      </c>
      <c r="CD16" s="16">
        <f>IF(CB15&gt;0,IF(CD15&gt;0,VALUE(MID(AD15,CD15+1,FIND("]",AD15)-CD15-1)),0),BY16)</f>
        <v>0</v>
      </c>
      <c r="CE16" s="17">
        <f>BZ16+IF(AC15&gt;0,1,0)</f>
        <v>0</v>
      </c>
      <c r="CF16" s="15">
        <f>AH15+AH16+CF15+CD16</f>
        <v>0</v>
      </c>
      <c r="CG16" s="16">
        <f>IF(AND(CH$7&gt;0,CH$7&lt;CG15),1,0)+CH$8</f>
        <v>0</v>
      </c>
      <c r="CH16" s="16">
        <f>CC16+CJ15</f>
        <v>0</v>
      </c>
      <c r="CI16" s="16">
        <f>IF(CG15&gt;0,IF(CI15&gt;0,VALUE(MID(AI15,CI15+1,FIND("]",AI15)-CI15-1)),0),CD16)</f>
        <v>0</v>
      </c>
      <c r="CJ16" s="17">
        <f>CE16+IF(AH15&gt;0,1,0)</f>
        <v>0</v>
      </c>
      <c r="CK16" s="15">
        <f>AM15+AM16+CK15+CI16</f>
        <v>0</v>
      </c>
      <c r="CL16" s="16">
        <f>IF(AND(CM$7&gt;0,CM$7&lt;CL15),1,0)+CM$8</f>
        <v>0</v>
      </c>
      <c r="CM16" s="16">
        <f>CH16+CO15</f>
        <v>0</v>
      </c>
      <c r="CN16" s="16">
        <f>IF(CL15&gt;0,IF(CN15&gt;0,VALUE(MID(AN15,CN15+1,FIND("]",AN15)-CN15-1)),0),CI16)</f>
        <v>0</v>
      </c>
      <c r="CO16" s="17">
        <f>CJ16+IF(AM15&gt;0,1,0)</f>
        <v>0</v>
      </c>
    </row>
    <row r="17" spans="2:93" ht="12.75" customHeight="1" x14ac:dyDescent="0.2">
      <c r="B17" s="137" t="s">
        <v>38</v>
      </c>
      <c r="C17" s="104"/>
      <c r="D17" s="22"/>
      <c r="E17" s="99" t="str">
        <f>IF(AND(D17+BB17&gt;0,H18&gt;0),INDEX(AirResultsInfo,BB18+BC18+E18+H18,VLOOKUP($B17,AirResultsProjectInfo,2,0)),"")</f>
        <v/>
      </c>
      <c r="F17" s="99"/>
      <c r="G17" s="99"/>
      <c r="H17" s="99"/>
      <c r="I17" s="22"/>
      <c r="J17" s="99" t="str">
        <f>IF(AND(I17+BG17&gt;0,M18&gt;0),INDEX(AirResultsInfo,BG18+BH18+J18+M18,VLOOKUP($B17,AirResultsProjectInfo,2,0)),"")</f>
        <v/>
      </c>
      <c r="K17" s="99"/>
      <c r="L17" s="99"/>
      <c r="M17" s="99"/>
      <c r="N17" s="22"/>
      <c r="O17" s="99" t="str">
        <f>IF(AND(N17+BL17&gt;0,R18&gt;0),INDEX(AirResultsInfo,BL18+BM18+O18+R18,VLOOKUP($B17,AirResultsProjectInfo,2,0)),"")</f>
        <v/>
      </c>
      <c r="P17" s="99"/>
      <c r="Q17" s="99"/>
      <c r="R17" s="99"/>
      <c r="S17" s="22"/>
      <c r="T17" s="99" t="str">
        <f>IF(AND(S17+BQ17&gt;0,W18&gt;0),INDEX(AirResultsInfo,BQ18+BR18+T18+W18,VLOOKUP($B17,AirResultsProjectInfo,2,0)),"")</f>
        <v/>
      </c>
      <c r="U17" s="99"/>
      <c r="V17" s="99"/>
      <c r="W17" s="99"/>
      <c r="X17" s="22"/>
      <c r="Y17" s="99" t="str">
        <f>IF(AND(X17+BV17&gt;0,AB18&gt;0),INDEX(AirResultsInfo,BV18+BW18+Y18+AB18,VLOOKUP($B17,AirResultsProjectInfo,2,0)),"")</f>
        <v/>
      </c>
      <c r="Z17" s="99"/>
      <c r="AA17" s="99"/>
      <c r="AB17" s="99"/>
      <c r="AC17" s="22"/>
      <c r="AD17" s="99" t="str">
        <f>IF(AND(AC17+CA17&gt;0,AG18&gt;0),INDEX(AirResultsInfo,CA18+CB18+AD18+AG18,VLOOKUP($B17,AirResultsProjectInfo,2,0)),"")</f>
        <v/>
      </c>
      <c r="AE17" s="99"/>
      <c r="AF17" s="99"/>
      <c r="AG17" s="99"/>
      <c r="AH17" s="22"/>
      <c r="AI17" s="99" t="str">
        <f>IF(AND(AH17+CF17&gt;0,AL18&gt;0),INDEX(AirResultsInfo,CF18+CG18+AI18+AL18,VLOOKUP($B17,AirResultsProjectInfo,2,0)),"")</f>
        <v/>
      </c>
      <c r="AJ17" s="99"/>
      <c r="AK17" s="99"/>
      <c r="AL17" s="99"/>
      <c r="AM17" s="22"/>
      <c r="AN17" s="99" t="str">
        <f>IF(AND(AM17+CK17&gt;0,AQ18&gt;0),INDEX(AirResultsInfo,CK18+CL18+AN18+AQ18,VLOOKUP($B17,AirResultsProjectInfo,2,0)),"")</f>
        <v/>
      </c>
      <c r="AO17" s="99"/>
      <c r="AP17" s="99"/>
      <c r="AQ17" s="99"/>
      <c r="AR17" s="136" t="s">
        <v>25</v>
      </c>
      <c r="AS17" s="101"/>
      <c r="AV17" s="1">
        <v>1</v>
      </c>
      <c r="BB17" s="15">
        <f>IF(AX17&lt;0,AW18,0)</f>
        <v>0</v>
      </c>
      <c r="BC17" s="16">
        <f>IF(F18&lt;&gt;"",VLOOKUP(F18,TurnInfo,2,0),-1)</f>
        <v>-1</v>
      </c>
      <c r="BD17" s="16">
        <f>IF($AV17&gt;=1,-1*AY18+IF($AV17&gt;=2,AY$50+IF(AND(BC$49&gt;0,BC$49&lt;BC17),BD$50-AY$50,0),0),0)</f>
        <v>0</v>
      </c>
      <c r="BE17" s="16">
        <f>IF(ISERR(FIND("[",E17)),-1,FIND("[",E17))</f>
        <v>-1</v>
      </c>
      <c r="BF17" s="17">
        <f>IF(E17&lt;&gt;"",IF(AND(LEFT(E17,2)&lt;&gt;"--",LEFT(E17,1)&lt;&gt;"["),IF(LEFT(E17,2)="-2",2,1),0),0)</f>
        <v>0</v>
      </c>
      <c r="BG17" s="15">
        <f>IF(BC17&lt;0,BB17+D17+D18,0)</f>
        <v>0</v>
      </c>
      <c r="BH17" s="16">
        <f>IF(K18&lt;&gt;"",VLOOKUP(K18,TurnInfo,2,0),-1)</f>
        <v>-1</v>
      </c>
      <c r="BI17" s="16">
        <f>IF($AV17&gt;=1,-1*BD18+IF($AV17&gt;=2,BD$50+IF(AND(BH$49&gt;0,BH$49&lt;BH17),BI$50-BD$50,0),0),0)</f>
        <v>0</v>
      </c>
      <c r="BJ17" s="16">
        <f>IF(ISERR(FIND("[",J17)),-1,FIND("[",J17))</f>
        <v>-1</v>
      </c>
      <c r="BK17" s="17">
        <f>IF(J17&lt;&gt;"",IF(AND(LEFT(J17,2)&lt;&gt;"--",LEFT(J17,1)&lt;&gt;"["),IF(LEFT(J17,2)="-2",2,1),0),0)</f>
        <v>0</v>
      </c>
      <c r="BL17" s="15">
        <f>IF(BH17&lt;0,BG17+I17+I18,0)</f>
        <v>0</v>
      </c>
      <c r="BM17" s="16">
        <f>IF(P18&lt;&gt;"",VLOOKUP(P18,TurnInfo,2,0),-1)</f>
        <v>-1</v>
      </c>
      <c r="BN17" s="16">
        <f>IF($AV17&gt;=1,-1*BI18+IF($AV17&gt;=2,BI$50+IF(AND(BM$49&gt;0,BM$49&lt;BM17),BN$50-BI$50,0),0),0)</f>
        <v>0</v>
      </c>
      <c r="BO17" s="16">
        <f>IF(ISERR(FIND("[",O17)),-1,FIND("[",O17))</f>
        <v>-1</v>
      </c>
      <c r="BP17" s="17">
        <f>IF(O17&lt;&gt;"",IF(AND(LEFT(O17,2)&lt;&gt;"--",LEFT(O17,1)&lt;&gt;"["),IF(LEFT(O17,2)="-2",2,1),0),0)</f>
        <v>0</v>
      </c>
      <c r="BQ17" s="15">
        <f>IF(BM17&lt;0,BL17+N17+N18,0)</f>
        <v>0</v>
      </c>
      <c r="BR17" s="16">
        <f>IF(U18&lt;&gt;"",VLOOKUP(U18,TurnInfo,2,0),-1)</f>
        <v>-1</v>
      </c>
      <c r="BS17" s="16">
        <f>IF($AV17&gt;=1,-1*BN18+IF($AV17&gt;=2,BN$50+IF(AND(BR$49&gt;0,BR$49&lt;BR17),BS$50-BN$50,0),0),0)</f>
        <v>0</v>
      </c>
      <c r="BT17" s="16">
        <f>IF(ISERR(FIND("[",T17)),-1,FIND("[",T17))</f>
        <v>-1</v>
      </c>
      <c r="BU17" s="17">
        <f>IF(T17&lt;&gt;"",IF(AND(LEFT(T17,2)&lt;&gt;"--",LEFT(T17,1)&lt;&gt;"["),IF(LEFT(T17,2)="-2",2,1),0),0)</f>
        <v>0</v>
      </c>
      <c r="BV17" s="15">
        <f>IF(BR17&lt;0,BQ17+S17+S18,0)</f>
        <v>0</v>
      </c>
      <c r="BW17" s="16">
        <f>IF(Z18&lt;&gt;"",VLOOKUP(Z18,TurnInfo,2,0),-1)</f>
        <v>-1</v>
      </c>
      <c r="BX17" s="16">
        <f>IF($AV17&gt;=1,-1*BS18+IF($AV17&gt;=2,BS$50+IF(AND(BW$49&gt;0,BW$49&lt;BW17),BX$50-BS$50,0),0),0)</f>
        <v>0</v>
      </c>
      <c r="BY17" s="16">
        <f>IF(ISERR(FIND("[",Y17)),-1,FIND("[",Y17))</f>
        <v>-1</v>
      </c>
      <c r="BZ17" s="17">
        <f>IF(Y17&lt;&gt;"",IF(AND(LEFT(Y17,2)&lt;&gt;"--",LEFT(Y17,1)&lt;&gt;"["),IF(LEFT(Y17,2)="-2",2,1),0),0)</f>
        <v>0</v>
      </c>
      <c r="CA17" s="15">
        <f>IF(BW17&lt;0,BV17+X17+X18,0)</f>
        <v>0</v>
      </c>
      <c r="CB17" s="16">
        <f>IF(AE18&lt;&gt;"",VLOOKUP(AE18,TurnInfo,2,0),-1)</f>
        <v>-1</v>
      </c>
      <c r="CC17" s="16">
        <f>IF($AV17&gt;=1,-1*BX18+IF($AV17&gt;=2,BX$50+IF(AND(CB$49&gt;0,CB$49&lt;CB17),CC$50-BX$50,0),0),0)</f>
        <v>0</v>
      </c>
      <c r="CD17" s="16">
        <f>IF(ISERR(FIND("[",AD17)),-1,FIND("[",AD17))</f>
        <v>-1</v>
      </c>
      <c r="CE17" s="17">
        <f>IF(AD17&lt;&gt;"",IF(AND(LEFT(AD17,2)&lt;&gt;"--",LEFT(AD17,1)&lt;&gt;"["),IF(LEFT(AD17,2)="-2",2,1),0),0)</f>
        <v>0</v>
      </c>
      <c r="CF17" s="15">
        <f>IF(CB17&lt;0,CA17+AC17+AC18,0)</f>
        <v>0</v>
      </c>
      <c r="CG17" s="16">
        <f>IF(AJ18&lt;&gt;"",VLOOKUP(AJ18,TurnInfo,2,0),-1)</f>
        <v>-1</v>
      </c>
      <c r="CH17" s="16">
        <f>IF($AV17&gt;=1,-1*CC18+IF($AV17&gt;=2,CC$50+IF(AND(CG$49&gt;0,CG$49&lt;CG17),CH$50-CC$50,0),0),0)</f>
        <v>0</v>
      </c>
      <c r="CI17" s="16">
        <f>IF(ISERR(FIND("[",AI17)),-1,FIND("[",AI17))</f>
        <v>-1</v>
      </c>
      <c r="CJ17" s="17">
        <f>IF(AI17&lt;&gt;"",IF(AND(LEFT(AI17,2)&lt;&gt;"--",LEFT(AI17,1)&lt;&gt;"["),IF(LEFT(AI17,2)="-2",2,1),0),0)</f>
        <v>0</v>
      </c>
      <c r="CK17" s="15">
        <f>IF(CG17&lt;0,CF17+AH17+AH18,0)</f>
        <v>0</v>
      </c>
      <c r="CL17" s="16">
        <f>IF(AO18&lt;&gt;"",VLOOKUP(AO18,TurnInfo,2,0),-1)</f>
        <v>-1</v>
      </c>
      <c r="CM17" s="16">
        <f>IF($AV17&gt;=1,-1*CH18+IF($AV17&gt;=2,CH$50+IF(AND(CL$49&gt;0,CL$49&lt;CL17),CM$50-CH$50,0),0),0)</f>
        <v>0</v>
      </c>
      <c r="CN17" s="16">
        <f>IF(ISERR(FIND("[",AN17)),-1,FIND("[",AN17))</f>
        <v>-1</v>
      </c>
      <c r="CO17" s="17">
        <f>IF(AN17&lt;&gt;"",IF(AND(LEFT(AN17,2)&lt;&gt;"--",LEFT(AN17,1)&lt;&gt;"["),IF(LEFT(AN17,2)="-2",2,1),0),0)</f>
        <v>0</v>
      </c>
    </row>
    <row r="18" spans="2:93" ht="12.75" customHeight="1" x14ac:dyDescent="0.2">
      <c r="B18" s="137"/>
      <c r="C18" s="104"/>
      <c r="D18" s="19"/>
      <c r="E18" s="33">
        <f>IF(D17+BB17&gt;0,BD17,0)</f>
        <v>0</v>
      </c>
      <c r="F18" s="113"/>
      <c r="G18" s="113"/>
      <c r="H18" s="21"/>
      <c r="I18" s="19"/>
      <c r="J18" s="33">
        <f>IF(I17+BG17&gt;0,BI17,0)</f>
        <v>0</v>
      </c>
      <c r="K18" s="113"/>
      <c r="L18" s="113"/>
      <c r="M18" s="21"/>
      <c r="N18" s="19"/>
      <c r="O18" s="33">
        <f>IF(N17+BL17&gt;0,BN17,0)</f>
        <v>0</v>
      </c>
      <c r="P18" s="113"/>
      <c r="Q18" s="113"/>
      <c r="R18" s="21"/>
      <c r="S18" s="19"/>
      <c r="T18" s="33">
        <f>IF(S17+BQ17&gt;0,BS17,0)</f>
        <v>0</v>
      </c>
      <c r="U18" s="113"/>
      <c r="V18" s="113"/>
      <c r="W18" s="21"/>
      <c r="X18" s="19"/>
      <c r="Y18" s="33">
        <f>IF(X17+BV17&gt;0,BX17,0)</f>
        <v>0</v>
      </c>
      <c r="Z18" s="113"/>
      <c r="AA18" s="113"/>
      <c r="AB18" s="21"/>
      <c r="AC18" s="19"/>
      <c r="AD18" s="33">
        <f>IF(AC17+CA17&gt;0,CC17,0)</f>
        <v>0</v>
      </c>
      <c r="AE18" s="113"/>
      <c r="AF18" s="113"/>
      <c r="AG18" s="21"/>
      <c r="AH18" s="19"/>
      <c r="AI18" s="33">
        <f>IF(AH17+CF17&gt;0,CH17,0)</f>
        <v>0</v>
      </c>
      <c r="AJ18" s="113"/>
      <c r="AK18" s="113"/>
      <c r="AL18" s="21"/>
      <c r="AM18" s="19"/>
      <c r="AN18" s="33">
        <f>IF(AM17+CK17&gt;0,CM17,0)</f>
        <v>0</v>
      </c>
      <c r="AO18" s="113"/>
      <c r="AP18" s="113"/>
      <c r="AQ18" s="21"/>
      <c r="AR18" s="136"/>
      <c r="AS18" s="101"/>
      <c r="BB18" s="15">
        <f>D17+D18+BB17+AZ18</f>
        <v>0</v>
      </c>
      <c r="BC18" s="16">
        <f>IF(AND(BD$7&gt;0,BD$7&lt;BC17),1,0)+BD$8</f>
        <v>0</v>
      </c>
      <c r="BD18" s="16">
        <f>AY18+BF17</f>
        <v>0</v>
      </c>
      <c r="BE18" s="16">
        <f>IF(BC17&gt;0,IF(BE17&gt;0,VALUE(MID(E17,BE17+1,FIND("]",E17)-BE17-1)),0),AZ18)</f>
        <v>0</v>
      </c>
      <c r="BF18" s="17">
        <f>BA18+IF(D17&gt;0,1,0)</f>
        <v>0</v>
      </c>
      <c r="BG18" s="15">
        <f>I17+I18+BG17+BE18</f>
        <v>0</v>
      </c>
      <c r="BH18" s="16">
        <f>IF(AND(BI$7&gt;0,BI$7&lt;BH17),1,0)+BI$8</f>
        <v>0</v>
      </c>
      <c r="BI18" s="16">
        <f>BD18+BK17</f>
        <v>0</v>
      </c>
      <c r="BJ18" s="16">
        <f>IF(BH17&gt;0,IF(BJ17&gt;0,VALUE(MID(J17,BJ17+1,FIND("]",J17)-BJ17-1)),0),BE18)</f>
        <v>0</v>
      </c>
      <c r="BK18" s="17">
        <f>BF18+IF(I17&gt;0,1,0)</f>
        <v>0</v>
      </c>
      <c r="BL18" s="15">
        <f>N17+N18+BL17+BJ18</f>
        <v>0</v>
      </c>
      <c r="BM18" s="16">
        <f>IF(AND(BN$7&gt;0,BN$7&lt;BM17),1,0)+BN$8</f>
        <v>0</v>
      </c>
      <c r="BN18" s="16">
        <f>BI18+BP17</f>
        <v>0</v>
      </c>
      <c r="BO18" s="16">
        <f>IF(BM17&gt;0,IF(BO17&gt;0,VALUE(MID(O17,BO17+1,FIND("]",O17)-BO17-1)),0),BJ18)</f>
        <v>0</v>
      </c>
      <c r="BP18" s="17">
        <f>BK18+IF(N17&gt;0,1,0)</f>
        <v>0</v>
      </c>
      <c r="BQ18" s="15">
        <f>S17+S18+BQ17+BO18</f>
        <v>0</v>
      </c>
      <c r="BR18" s="16">
        <f>IF(AND(BS$7&gt;0,BS$7&lt;BR17),1,0)+BS$8</f>
        <v>0</v>
      </c>
      <c r="BS18" s="16">
        <f>BN18+BU17</f>
        <v>0</v>
      </c>
      <c r="BT18" s="16">
        <f>IF(BR17&gt;0,IF(BT17&gt;0,VALUE(MID(T17,BT17+1,FIND("]",T17)-BT17-1)),0),BO18)</f>
        <v>0</v>
      </c>
      <c r="BU18" s="17">
        <f>BP18+IF(S17&gt;0,1,0)</f>
        <v>0</v>
      </c>
      <c r="BV18" s="15">
        <f>X17+X18+BV17+BT18</f>
        <v>0</v>
      </c>
      <c r="BW18" s="16">
        <f>IF(AND(BX$7&gt;0,BX$7&lt;BW17),1,0)+BX$8</f>
        <v>0</v>
      </c>
      <c r="BX18" s="16">
        <f>BS18+BZ17</f>
        <v>0</v>
      </c>
      <c r="BY18" s="16">
        <f>IF(BW17&gt;0,IF(BY17&gt;0,VALUE(MID(Y17,BY17+1,FIND("]",Y17)-BY17-1)),0),BT18)</f>
        <v>0</v>
      </c>
      <c r="BZ18" s="17">
        <f>BU18+IF(X17&gt;0,1,0)</f>
        <v>0</v>
      </c>
      <c r="CA18" s="15">
        <f>AC17+AC18+CA17+BY18</f>
        <v>0</v>
      </c>
      <c r="CB18" s="16">
        <f>IF(AND(CC$7&gt;0,CC$7&lt;CB17),1,0)+CC$8</f>
        <v>0</v>
      </c>
      <c r="CC18" s="16">
        <f>BX18+CE17</f>
        <v>0</v>
      </c>
      <c r="CD18" s="16">
        <f>IF(CB17&gt;0,IF(CD17&gt;0,VALUE(MID(AD17,CD17+1,FIND("]",AD17)-CD17-1)),0),BY18)</f>
        <v>0</v>
      </c>
      <c r="CE18" s="17">
        <f>BZ18+IF(AC17&gt;0,1,0)</f>
        <v>0</v>
      </c>
      <c r="CF18" s="15">
        <f>AH17+AH18+CF17+CD18</f>
        <v>0</v>
      </c>
      <c r="CG18" s="16">
        <f>IF(AND(CH$7&gt;0,CH$7&lt;CG17),1,0)+CH$8</f>
        <v>0</v>
      </c>
      <c r="CH18" s="16">
        <f>CC18+CJ17</f>
        <v>0</v>
      </c>
      <c r="CI18" s="16">
        <f>IF(CG17&gt;0,IF(CI17&gt;0,VALUE(MID(AI17,CI17+1,FIND("]",AI17)-CI17-1)),0),CD18)</f>
        <v>0</v>
      </c>
      <c r="CJ18" s="17">
        <f>CE18+IF(AH17&gt;0,1,0)</f>
        <v>0</v>
      </c>
      <c r="CK18" s="15">
        <f>AM17+AM18+CK17+CI18</f>
        <v>0</v>
      </c>
      <c r="CL18" s="16">
        <f>IF(AND(CM$7&gt;0,CM$7&lt;CL17),1,0)+CM$8</f>
        <v>0</v>
      </c>
      <c r="CM18" s="16">
        <f>CH18+CO17</f>
        <v>0</v>
      </c>
      <c r="CN18" s="16">
        <f>IF(CL17&gt;0,IF(CN17&gt;0,VALUE(MID(AN17,CN17+1,FIND("]",AN17)-CN17-1)),0),CI18)</f>
        <v>0</v>
      </c>
      <c r="CO18" s="17">
        <f>CJ18+IF(AM17&gt;0,1,0)</f>
        <v>0</v>
      </c>
    </row>
    <row r="19" spans="2:93" ht="12.75" customHeight="1" x14ac:dyDescent="0.2">
      <c r="B19" s="96" t="s">
        <v>42</v>
      </c>
      <c r="C19" s="97" t="s">
        <v>43</v>
      </c>
      <c r="D19" s="98"/>
      <c r="E19" s="98"/>
      <c r="F19" s="98"/>
      <c r="G19" s="98"/>
      <c r="H19" s="98"/>
      <c r="I19" s="14"/>
      <c r="J19" s="93"/>
      <c r="K19" s="93"/>
      <c r="L19" s="93"/>
      <c r="M19" s="93"/>
      <c r="N19" s="14"/>
      <c r="O19" s="93"/>
      <c r="P19" s="93"/>
      <c r="Q19" s="93"/>
      <c r="R19" s="93"/>
      <c r="S19" s="14"/>
      <c r="T19" s="93"/>
      <c r="U19" s="93"/>
      <c r="V19" s="93"/>
      <c r="W19" s="93"/>
      <c r="X19" s="14"/>
      <c r="Y19" s="93"/>
      <c r="Z19" s="93"/>
      <c r="AA19" s="93"/>
      <c r="AB19" s="93"/>
      <c r="AC19" s="14"/>
      <c r="AD19" s="93"/>
      <c r="AE19" s="93"/>
      <c r="AF19" s="93"/>
      <c r="AG19" s="93"/>
      <c r="AH19" s="14"/>
      <c r="AI19" s="93"/>
      <c r="AJ19" s="93"/>
      <c r="AK19" s="93"/>
      <c r="AL19" s="93"/>
      <c r="AM19" s="14"/>
      <c r="AN19" s="93"/>
      <c r="AO19" s="93"/>
      <c r="AP19" s="93"/>
      <c r="AQ19" s="93"/>
      <c r="AR19" s="94"/>
      <c r="AS19" s="95"/>
    </row>
    <row r="20" spans="2:93" ht="12.75" customHeight="1" x14ac:dyDescent="0.2">
      <c r="B20" s="96"/>
      <c r="C20" s="97"/>
      <c r="D20" s="98"/>
      <c r="E20" s="98"/>
      <c r="F20" s="98"/>
      <c r="G20" s="98"/>
      <c r="H20" s="98"/>
      <c r="I20" s="19"/>
      <c r="J20" s="113"/>
      <c r="K20" s="113"/>
      <c r="L20" s="135"/>
      <c r="M20" s="135"/>
      <c r="N20" s="19"/>
      <c r="O20" s="113"/>
      <c r="P20" s="113"/>
      <c r="Q20" s="135"/>
      <c r="R20" s="135"/>
      <c r="S20" s="19"/>
      <c r="T20" s="113"/>
      <c r="U20" s="113"/>
      <c r="V20" s="135"/>
      <c r="W20" s="135"/>
      <c r="X20" s="19"/>
      <c r="Y20" s="113"/>
      <c r="Z20" s="113"/>
      <c r="AA20" s="135"/>
      <c r="AB20" s="135"/>
      <c r="AC20" s="19"/>
      <c r="AD20" s="113"/>
      <c r="AE20" s="113"/>
      <c r="AF20" s="135"/>
      <c r="AG20" s="135"/>
      <c r="AH20" s="19"/>
      <c r="AI20" s="113"/>
      <c r="AJ20" s="113"/>
      <c r="AK20" s="135"/>
      <c r="AL20" s="135"/>
      <c r="AM20" s="19"/>
      <c r="AN20" s="113"/>
      <c r="AO20" s="113"/>
      <c r="AP20" s="135"/>
      <c r="AQ20" s="135"/>
      <c r="AR20" s="94"/>
      <c r="AS20" s="95"/>
    </row>
    <row r="21" spans="2:93" ht="12.75" customHeight="1" x14ac:dyDescent="0.2">
      <c r="B21" s="90" t="s">
        <v>35</v>
      </c>
      <c r="C21" s="91" t="s">
        <v>43</v>
      </c>
      <c r="D21" s="92"/>
      <c r="E21" s="92"/>
      <c r="F21" s="92"/>
      <c r="G21" s="92"/>
      <c r="H21" s="92"/>
      <c r="I21" s="22"/>
      <c r="J21" s="81"/>
      <c r="K21" s="81"/>
      <c r="L21" s="81"/>
      <c r="M21" s="81"/>
      <c r="N21" s="22"/>
      <c r="O21" s="81"/>
      <c r="P21" s="81"/>
      <c r="Q21" s="81"/>
      <c r="R21" s="81"/>
      <c r="S21" s="22"/>
      <c r="T21" s="81"/>
      <c r="U21" s="81"/>
      <c r="V21" s="81"/>
      <c r="W21" s="81"/>
      <c r="X21" s="22"/>
      <c r="Y21" s="81"/>
      <c r="Z21" s="81"/>
      <c r="AA21" s="81"/>
      <c r="AB21" s="81"/>
      <c r="AC21" s="22"/>
      <c r="AD21" s="81"/>
      <c r="AE21" s="81"/>
      <c r="AF21" s="81"/>
      <c r="AG21" s="81"/>
      <c r="AH21" s="22"/>
      <c r="AI21" s="81"/>
      <c r="AJ21" s="81"/>
      <c r="AK21" s="81"/>
      <c r="AL21" s="81"/>
      <c r="AM21" s="22"/>
      <c r="AN21" s="81"/>
      <c r="AO21" s="81"/>
      <c r="AP21" s="81"/>
      <c r="AQ21" s="81"/>
      <c r="AR21" s="88"/>
      <c r="AS21" s="89"/>
    </row>
    <row r="22" spans="2:93" ht="12.75" customHeight="1" x14ac:dyDescent="0.2">
      <c r="B22" s="90"/>
      <c r="C22" s="91"/>
      <c r="D22" s="92"/>
      <c r="E22" s="92"/>
      <c r="F22" s="92"/>
      <c r="G22" s="92"/>
      <c r="H22" s="92"/>
      <c r="I22" s="19"/>
      <c r="J22" s="113"/>
      <c r="K22" s="113"/>
      <c r="L22" s="134"/>
      <c r="M22" s="134"/>
      <c r="N22" s="19"/>
      <c r="O22" s="113"/>
      <c r="P22" s="113"/>
      <c r="Q22" s="134"/>
      <c r="R22" s="134"/>
      <c r="S22" s="19"/>
      <c r="T22" s="113"/>
      <c r="U22" s="113"/>
      <c r="V22" s="134"/>
      <c r="W22" s="134"/>
      <c r="X22" s="19"/>
      <c r="Y22" s="113"/>
      <c r="Z22" s="113"/>
      <c r="AA22" s="134"/>
      <c r="AB22" s="134"/>
      <c r="AC22" s="19"/>
      <c r="AD22" s="113"/>
      <c r="AE22" s="113"/>
      <c r="AF22" s="134"/>
      <c r="AG22" s="134"/>
      <c r="AH22" s="19"/>
      <c r="AI22" s="113"/>
      <c r="AJ22" s="113"/>
      <c r="AK22" s="134"/>
      <c r="AL22" s="134"/>
      <c r="AM22" s="19"/>
      <c r="AN22" s="113"/>
      <c r="AO22" s="113"/>
      <c r="AP22" s="134"/>
      <c r="AQ22" s="134"/>
      <c r="AR22" s="88"/>
      <c r="AS22" s="89"/>
    </row>
    <row r="23" spans="2:93" ht="12.75" customHeight="1" x14ac:dyDescent="0.2">
      <c r="B23" s="90" t="s">
        <v>44</v>
      </c>
      <c r="C23" s="91" t="s">
        <v>45</v>
      </c>
      <c r="D23" s="92"/>
      <c r="E23" s="92"/>
      <c r="F23" s="92"/>
      <c r="G23" s="92"/>
      <c r="H23" s="92"/>
      <c r="I23" s="22"/>
      <c r="J23" s="81"/>
      <c r="K23" s="81"/>
      <c r="L23" s="81"/>
      <c r="M23" s="81"/>
      <c r="N23" s="22"/>
      <c r="O23" s="81"/>
      <c r="P23" s="81"/>
      <c r="Q23" s="81"/>
      <c r="R23" s="81"/>
      <c r="S23" s="22"/>
      <c r="T23" s="81"/>
      <c r="U23" s="81"/>
      <c r="V23" s="81"/>
      <c r="W23" s="81"/>
      <c r="X23" s="22"/>
      <c r="Y23" s="81"/>
      <c r="Z23" s="81"/>
      <c r="AA23" s="81"/>
      <c r="AB23" s="81"/>
      <c r="AC23" s="22"/>
      <c r="AD23" s="81"/>
      <c r="AE23" s="81"/>
      <c r="AF23" s="81"/>
      <c r="AG23" s="81"/>
      <c r="AH23" s="22"/>
      <c r="AI23" s="81"/>
      <c r="AJ23" s="81"/>
      <c r="AK23" s="81"/>
      <c r="AL23" s="81"/>
      <c r="AM23" s="22"/>
      <c r="AN23" s="81"/>
      <c r="AO23" s="81"/>
      <c r="AP23" s="81"/>
      <c r="AQ23" s="81"/>
      <c r="AR23" s="88"/>
      <c r="AS23" s="89"/>
    </row>
    <row r="24" spans="2:93" ht="12.75" customHeight="1" x14ac:dyDescent="0.2">
      <c r="B24" s="90"/>
      <c r="C24" s="91"/>
      <c r="D24" s="92"/>
      <c r="E24" s="92"/>
      <c r="F24" s="92"/>
      <c r="G24" s="92"/>
      <c r="H24" s="92"/>
      <c r="I24" s="19"/>
      <c r="J24" s="113"/>
      <c r="K24" s="113"/>
      <c r="L24" s="139"/>
      <c r="M24" s="139"/>
      <c r="N24" s="19"/>
      <c r="O24" s="113"/>
      <c r="P24" s="113"/>
      <c r="Q24" s="139"/>
      <c r="R24" s="139"/>
      <c r="S24" s="19"/>
      <c r="T24" s="113"/>
      <c r="U24" s="113"/>
      <c r="V24" s="139"/>
      <c r="W24" s="139"/>
      <c r="X24" s="19"/>
      <c r="Y24" s="113"/>
      <c r="Z24" s="113"/>
      <c r="AA24" s="139"/>
      <c r="AB24" s="139"/>
      <c r="AC24" s="19"/>
      <c r="AD24" s="113"/>
      <c r="AE24" s="113"/>
      <c r="AF24" s="139"/>
      <c r="AG24" s="139"/>
      <c r="AH24" s="19"/>
      <c r="AI24" s="113"/>
      <c r="AJ24" s="113"/>
      <c r="AK24" s="139"/>
      <c r="AL24" s="139"/>
      <c r="AM24" s="19"/>
      <c r="AN24" s="113"/>
      <c r="AO24" s="113"/>
      <c r="AP24" s="139"/>
      <c r="AQ24" s="139"/>
      <c r="AR24" s="88"/>
      <c r="AS24" s="89"/>
    </row>
    <row r="25" spans="2:93" ht="12.75" customHeight="1" x14ac:dyDescent="0.2">
      <c r="B25" s="85" t="s">
        <v>46</v>
      </c>
      <c r="C25" s="86" t="s">
        <v>47</v>
      </c>
      <c r="D25" s="87"/>
      <c r="E25" s="87"/>
      <c r="F25" s="87"/>
      <c r="G25" s="87"/>
      <c r="H25" s="87"/>
      <c r="I25" s="22"/>
      <c r="J25" s="141"/>
      <c r="K25" s="141"/>
      <c r="L25" s="141"/>
      <c r="M25" s="141"/>
      <c r="N25" s="22"/>
      <c r="O25" s="141"/>
      <c r="P25" s="141"/>
      <c r="Q25" s="141"/>
      <c r="R25" s="141"/>
      <c r="S25" s="22"/>
      <c r="T25" s="141"/>
      <c r="U25" s="141"/>
      <c r="V25" s="141"/>
      <c r="W25" s="141"/>
      <c r="X25" s="22"/>
      <c r="Y25" s="141"/>
      <c r="Z25" s="141"/>
      <c r="AA25" s="141"/>
      <c r="AB25" s="141"/>
      <c r="AC25" s="22"/>
      <c r="AD25" s="141"/>
      <c r="AE25" s="141"/>
      <c r="AF25" s="141"/>
      <c r="AG25" s="141"/>
      <c r="AH25" s="22"/>
      <c r="AI25" s="141"/>
      <c r="AJ25" s="141"/>
      <c r="AK25" s="141"/>
      <c r="AL25" s="141"/>
      <c r="AM25" s="22"/>
      <c r="AN25" s="141"/>
      <c r="AO25" s="141"/>
      <c r="AP25" s="141"/>
      <c r="AQ25" s="141"/>
      <c r="AR25" s="82"/>
      <c r="AS25" s="83"/>
    </row>
    <row r="26" spans="2:93" ht="12.75" customHeight="1" x14ac:dyDescent="0.2">
      <c r="B26" s="85"/>
      <c r="C26" s="86"/>
      <c r="D26" s="87"/>
      <c r="E26" s="87"/>
      <c r="F26" s="87"/>
      <c r="G26" s="87"/>
      <c r="H26" s="87"/>
      <c r="I26" s="19"/>
      <c r="J26" s="116"/>
      <c r="K26" s="116"/>
      <c r="L26" s="116"/>
      <c r="M26" s="116"/>
      <c r="N26" s="19"/>
      <c r="O26" s="116"/>
      <c r="P26" s="116"/>
      <c r="Q26" s="116"/>
      <c r="R26" s="116"/>
      <c r="S26" s="19"/>
      <c r="T26" s="116"/>
      <c r="U26" s="116"/>
      <c r="V26" s="116"/>
      <c r="W26" s="116"/>
      <c r="X26" s="19"/>
      <c r="Y26" s="116"/>
      <c r="Z26" s="116"/>
      <c r="AA26" s="116"/>
      <c r="AB26" s="116"/>
      <c r="AC26" s="19"/>
      <c r="AD26" s="116"/>
      <c r="AE26" s="116"/>
      <c r="AF26" s="116"/>
      <c r="AG26" s="116"/>
      <c r="AH26" s="19"/>
      <c r="AI26" s="116"/>
      <c r="AJ26" s="116"/>
      <c r="AK26" s="116"/>
      <c r="AL26" s="116"/>
      <c r="AM26" s="19"/>
      <c r="AN26" s="116"/>
      <c r="AO26" s="116"/>
      <c r="AP26" s="116"/>
      <c r="AQ26" s="116"/>
      <c r="AR26" s="82"/>
      <c r="AS26" s="83"/>
    </row>
    <row r="27" spans="2:93" ht="12.75" customHeight="1" x14ac:dyDescent="0.2">
      <c r="B27" s="79" t="s">
        <v>48</v>
      </c>
      <c r="C27" s="79"/>
      <c r="D27" s="80">
        <f>SUM(D7:D26)</f>
        <v>0</v>
      </c>
      <c r="E27" s="80"/>
      <c r="F27" s="80"/>
      <c r="G27" s="80"/>
      <c r="H27" s="80"/>
      <c r="I27" s="80">
        <f>SUM(I7:I26)</f>
        <v>0</v>
      </c>
      <c r="J27" s="80"/>
      <c r="K27" s="80"/>
      <c r="L27" s="80"/>
      <c r="M27" s="80"/>
      <c r="N27" s="80">
        <f>SUM(N7:N26)</f>
        <v>0</v>
      </c>
      <c r="O27" s="80"/>
      <c r="P27" s="80"/>
      <c r="Q27" s="80"/>
      <c r="R27" s="80"/>
      <c r="S27" s="80">
        <f>SUM(S7:S26)</f>
        <v>0</v>
      </c>
      <c r="T27" s="80"/>
      <c r="U27" s="80"/>
      <c r="V27" s="80"/>
      <c r="W27" s="80"/>
      <c r="X27" s="80">
        <f>SUM(X7:X26)</f>
        <v>0</v>
      </c>
      <c r="Y27" s="80"/>
      <c r="Z27" s="80"/>
      <c r="AA27" s="80"/>
      <c r="AB27" s="80"/>
      <c r="AC27" s="80">
        <f>SUM(AC7:AC26)</f>
        <v>0</v>
      </c>
      <c r="AD27" s="80"/>
      <c r="AE27" s="80"/>
      <c r="AF27" s="80"/>
      <c r="AG27" s="80"/>
      <c r="AH27" s="80">
        <f>SUM(AH7:AH26)</f>
        <v>0</v>
      </c>
      <c r="AI27" s="80"/>
      <c r="AJ27" s="80"/>
      <c r="AK27" s="80"/>
      <c r="AL27" s="80"/>
      <c r="AM27" s="80">
        <f>SUM(AM7:AM26)</f>
        <v>0</v>
      </c>
      <c r="AN27" s="80"/>
      <c r="AO27" s="80"/>
      <c r="AP27" s="80"/>
      <c r="AQ27" s="80"/>
      <c r="AR27" s="27"/>
      <c r="AS27" s="28"/>
      <c r="BB27" s="15">
        <f>IF(OR(D27&gt;ROUND((D$4+0.9)/2,0),SUMIF($B7:$B26,"",D7:D26)&lt;&gt;0),1,0)</f>
        <v>0</v>
      </c>
      <c r="BC27" s="16"/>
      <c r="BD27" s="16"/>
      <c r="BE27" s="16"/>
      <c r="BF27" s="17"/>
      <c r="BG27" s="15">
        <f>IF(OR(I27&gt;ROUND((I$4+0.9)/2,0),SUMIF($B7:$B26,"",I7:I26)&lt;&gt;0),1,0)</f>
        <v>0</v>
      </c>
      <c r="BH27" s="16"/>
      <c r="BI27" s="16"/>
      <c r="BJ27" s="16"/>
      <c r="BK27" s="17"/>
      <c r="BL27" s="15">
        <f>IF(OR(N27&gt;ROUND((N$4+0.9)/2,0),SUMIF($B7:$B26,"",N7:N26)&lt;&gt;0),1,0)</f>
        <v>0</v>
      </c>
      <c r="BM27" s="16"/>
      <c r="BN27" s="16"/>
      <c r="BO27" s="16"/>
      <c r="BP27" s="17"/>
      <c r="BQ27" s="15">
        <f>IF(OR(S27&gt;ROUND((S$4+0.9)/2,0),SUMIF($B7:$B26,"",S7:S26)&lt;&gt;0),1,0)</f>
        <v>0</v>
      </c>
      <c r="BR27" s="16"/>
      <c r="BS27" s="16"/>
      <c r="BT27" s="16"/>
      <c r="BU27" s="17"/>
      <c r="BV27" s="15">
        <f>IF(OR(X27&gt;ROUND((X$4+0.9)/2,0),SUMIF($B7:$B26,"",X7:X26)&lt;&gt;0),1,0)</f>
        <v>0</v>
      </c>
      <c r="BW27" s="16"/>
      <c r="BX27" s="16"/>
      <c r="BY27" s="16"/>
      <c r="BZ27" s="17"/>
      <c r="CA27" s="15">
        <f>IF(OR(AC27&gt;ROUND((AC$4+0.9)/2,0),SUMIF($B7:$B26,"",AC7:AC26)&lt;&gt;0),1,0)</f>
        <v>0</v>
      </c>
      <c r="CB27" s="16"/>
      <c r="CC27" s="16"/>
      <c r="CD27" s="16"/>
      <c r="CE27" s="17"/>
      <c r="CF27" s="15">
        <f>IF(OR(AH27&gt;ROUND((AH$4+0.9)/2,0),SUMIF($B7:$B26,"",AH7:AH26)&lt;&gt;0),1,0)</f>
        <v>0</v>
      </c>
      <c r="CG27" s="16"/>
      <c r="CH27" s="16"/>
      <c r="CI27" s="16"/>
      <c r="CJ27" s="17"/>
      <c r="CK27" s="15">
        <f>IF(OR(AM27&gt;ROUND((AM$4+0.9)/2,0),SUMIF($B7:$B26,"",AM7:AM26)&lt;&gt;0),1,0)</f>
        <v>0</v>
      </c>
      <c r="CL27" s="16"/>
      <c r="CM27" s="16"/>
      <c r="CN27" s="16"/>
      <c r="CO27" s="17"/>
    </row>
    <row r="28" spans="2:93" ht="12.75" customHeight="1" x14ac:dyDescent="0.2">
      <c r="B28" s="114" t="s">
        <v>63</v>
      </c>
      <c r="C28" s="115"/>
      <c r="D28" s="22"/>
      <c r="E28" s="99" t="str">
        <f>IF(AND(D28+BB28&gt;0,H29&gt;0),VLOOKUP(BB29+BC29+E29+H29,MilitaryResultsInfo,VLOOKUP($B28,MilitaryResultsProjectInfo,2,0)),"")</f>
        <v/>
      </c>
      <c r="F28" s="99"/>
      <c r="G28" s="99"/>
      <c r="H28" s="99"/>
      <c r="I28" s="22"/>
      <c r="J28" s="99" t="str">
        <f>IF(AND(I28+BG28&gt;0,M29&gt;0),VLOOKUP(BG29+BH29+J29+M29,MilitaryResultsInfo,VLOOKUP($B28,MilitaryResultsProjectInfo,2,0)),"")</f>
        <v/>
      </c>
      <c r="K28" s="99"/>
      <c r="L28" s="99"/>
      <c r="M28" s="99"/>
      <c r="N28" s="22"/>
      <c r="O28" s="99" t="str">
        <f>IF(AND(N28+BL28&gt;0,R29&gt;0),VLOOKUP(BL29+BM29+O29+R29,MilitaryResultsInfo,VLOOKUP($B28,MilitaryResultsProjectInfo,2,0)),"")</f>
        <v/>
      </c>
      <c r="P28" s="99"/>
      <c r="Q28" s="99"/>
      <c r="R28" s="99"/>
      <c r="S28" s="22"/>
      <c r="T28" s="99" t="str">
        <f>IF(AND(S28+BQ28&gt;0,W29&gt;0),VLOOKUP(BQ29+BR29+T29+W29,MilitaryResultsInfo,VLOOKUP($B28,MilitaryResultsProjectInfo,2,0)),"")</f>
        <v/>
      </c>
      <c r="U28" s="99"/>
      <c r="V28" s="99"/>
      <c r="W28" s="99"/>
      <c r="X28" s="22"/>
      <c r="Y28" s="99" t="str">
        <f>IF(AND(X28+BV28&gt;0,AB29&gt;0),VLOOKUP(BV29+BW29+Y29+AB29,MilitaryResultsInfo,VLOOKUP($B28,MilitaryResultsProjectInfo,2,0)),"")</f>
        <v/>
      </c>
      <c r="Z28" s="99"/>
      <c r="AA28" s="99"/>
      <c r="AB28" s="99"/>
      <c r="AC28" s="22"/>
      <c r="AD28" s="99" t="str">
        <f>IF(AND(AC28+CA28&gt;0,AG29&gt;0),VLOOKUP(CA29+CB29+AD29+AG29,MilitaryResultsInfo,VLOOKUP($B28,MilitaryResultsProjectInfo,2,0)),"")</f>
        <v/>
      </c>
      <c r="AE28" s="99"/>
      <c r="AF28" s="99"/>
      <c r="AG28" s="99"/>
      <c r="AH28" s="22"/>
      <c r="AI28" s="99" t="str">
        <f>IF(AND(AH28+CF28&gt;0,AL29&gt;0),VLOOKUP(CF29+CG29+AI29+AL29,MilitaryResultsInfo,VLOOKUP($B28,MilitaryResultsProjectInfo,2,0)),"")</f>
        <v/>
      </c>
      <c r="AJ28" s="99"/>
      <c r="AK28" s="99"/>
      <c r="AL28" s="99"/>
      <c r="AM28" s="22"/>
      <c r="AN28" s="99" t="str">
        <f>IF(AND(AM28+CK28&gt;0,AQ29&gt;0),VLOOKUP(CK29+CL29+AN29+AQ29,MilitaryResultsInfo,VLOOKUP($B28,MilitaryResultsProjectInfo,2,0)),"")</f>
        <v/>
      </c>
      <c r="AO28" s="99"/>
      <c r="AP28" s="99"/>
      <c r="AQ28" s="99"/>
      <c r="AR28" s="94" t="s">
        <v>12</v>
      </c>
      <c r="AS28" s="112"/>
      <c r="BB28" s="15">
        <f>IF(AX28&lt;0,AW29,0)</f>
        <v>0</v>
      </c>
      <c r="BC28" s="16">
        <f>IF(F29&lt;&gt;"",VLOOKUP(F29,TurnInfo,2,0),-1)</f>
        <v>-1</v>
      </c>
      <c r="BD28" s="16">
        <f>IF(AND(UPPER(LEFT(E28,1))="B",F29&lt;&gt;""),VLOOKUP(F29,TurnInfo,2,0),-1)</f>
        <v>-1</v>
      </c>
      <c r="BE28" s="16">
        <f>IF(ISERR(FIND("[",E28)),-1,FIND("[",E28))</f>
        <v>-1</v>
      </c>
      <c r="BF28" s="17">
        <f>IF(E28&lt;&gt;"",IF(AND(LEFT(E28,2)&lt;&gt;"--",LEFT(E28,1)&lt;&gt;"["),IF(LEFT(E28,2)="-2",2,1),0),0)</f>
        <v>0</v>
      </c>
      <c r="BG28" s="15">
        <f>IF(BC28&lt;0,BB28+D28+D29,0)</f>
        <v>0</v>
      </c>
      <c r="BH28" s="16">
        <f>IF(K29&lt;&gt;"",VLOOKUP(K29,TurnInfo,2,0),-1)</f>
        <v>-1</v>
      </c>
      <c r="BI28" s="16">
        <f>IF(AND(UPPER(LEFT(J28,1))="B",K29&lt;&gt;""),VLOOKUP(K29,TurnInfo,2,0),-1)</f>
        <v>-1</v>
      </c>
      <c r="BJ28" s="16">
        <f>IF(ISERR(FIND("[",J28)),-1,FIND("[",J28))</f>
        <v>-1</v>
      </c>
      <c r="BK28" s="17">
        <f>IF(J28&lt;&gt;"",IF(AND(LEFT(J28,2)&lt;&gt;"--",LEFT(J28,1)&lt;&gt;"["),IF(LEFT(J28,2)="-2",2,1),0),0)</f>
        <v>0</v>
      </c>
      <c r="BL28" s="15">
        <f>IF(BH28&lt;0,BG28+I28+I29,0)</f>
        <v>0</v>
      </c>
      <c r="BM28" s="16">
        <f>IF(P29&lt;&gt;"",VLOOKUP(P29,TurnInfo,2,0),-1)</f>
        <v>-1</v>
      </c>
      <c r="BN28" s="16">
        <f>IF(AND(UPPER(LEFT(O28,1))="B",P29&lt;&gt;""),VLOOKUP(P29,TurnInfo,2,0),-1)</f>
        <v>-1</v>
      </c>
      <c r="BO28" s="16">
        <f>IF(ISERR(FIND("[",O28)),-1,FIND("[",O28))</f>
        <v>-1</v>
      </c>
      <c r="BP28" s="17">
        <f>IF(O28&lt;&gt;"",IF(AND(LEFT(O28,2)&lt;&gt;"--",LEFT(O28,1)&lt;&gt;"["),IF(LEFT(O28,2)="-2",2,1),0),0)</f>
        <v>0</v>
      </c>
      <c r="BQ28" s="15">
        <f>IF(BM28&lt;0,BL28+N28+N29,0)</f>
        <v>0</v>
      </c>
      <c r="BR28" s="16">
        <f>IF(U29&lt;&gt;"",VLOOKUP(U29,TurnInfo,2,0),-1)</f>
        <v>-1</v>
      </c>
      <c r="BS28" s="16">
        <f>IF(AND(UPPER(LEFT(T28,1))="B",U29&lt;&gt;""),VLOOKUP(U29,TurnInfo,2,0),-1)</f>
        <v>-1</v>
      </c>
      <c r="BT28" s="16">
        <f>IF(ISERR(FIND("[",T28)),-1,FIND("[",T28))</f>
        <v>-1</v>
      </c>
      <c r="BU28" s="17">
        <f>IF(T28&lt;&gt;"",IF(AND(LEFT(T28,2)&lt;&gt;"--",LEFT(T28,1)&lt;&gt;"["),IF(LEFT(T28,2)="-2",2,1),0),0)</f>
        <v>0</v>
      </c>
      <c r="BV28" s="15">
        <f>IF(BR28&lt;0,BQ28+S28+S29,0)</f>
        <v>0</v>
      </c>
      <c r="BW28" s="16">
        <f>IF(Z29&lt;&gt;"",VLOOKUP(Z29,TurnInfo,2,0),-1)</f>
        <v>-1</v>
      </c>
      <c r="BX28" s="16">
        <f>IF(AND(UPPER(LEFT(Y28,1))="B",Z29&lt;&gt;""),VLOOKUP(Z29,TurnInfo,2,0),-1)</f>
        <v>-1</v>
      </c>
      <c r="BY28" s="16">
        <f>IF(ISERR(FIND("[",Y28)),-1,FIND("[",Y28))</f>
        <v>-1</v>
      </c>
      <c r="BZ28" s="17">
        <f>IF(Y28&lt;&gt;"",IF(AND(LEFT(Y28,2)&lt;&gt;"--",LEFT(Y28,1)&lt;&gt;"["),IF(LEFT(Y28,2)="-2",2,1),0),0)</f>
        <v>0</v>
      </c>
      <c r="CA28" s="15">
        <f>IF(BW28&lt;0,BV28+X28+X29,0)</f>
        <v>0</v>
      </c>
      <c r="CB28" s="16">
        <f>IF(AE29&lt;&gt;"",VLOOKUP(AE29,TurnInfo,2,0),-1)</f>
        <v>-1</v>
      </c>
      <c r="CC28" s="16">
        <f>IF(AND(UPPER(LEFT(AD28,1))="B",AE29&lt;&gt;""),VLOOKUP(AE29,TurnInfo,2,0),-1)</f>
        <v>-1</v>
      </c>
      <c r="CD28" s="16">
        <f>IF(ISERR(FIND("[",AD28)),-1,FIND("[",AD28))</f>
        <v>-1</v>
      </c>
      <c r="CE28" s="17">
        <f>IF(AD28&lt;&gt;"",IF(AND(LEFT(AD28,2)&lt;&gt;"--",LEFT(AD28,1)&lt;&gt;"["),IF(LEFT(AD28,2)="-2",2,1),0),0)</f>
        <v>0</v>
      </c>
      <c r="CF28" s="15">
        <f>IF(CB28&lt;0,CA28+AC28+AC29,0)</f>
        <v>0</v>
      </c>
      <c r="CG28" s="16">
        <f>IF(AJ29&lt;&gt;"",VLOOKUP(AJ29,TurnInfo,2,0),-1)</f>
        <v>-1</v>
      </c>
      <c r="CH28" s="16">
        <f>IF(AND(UPPER(LEFT(AI28,1))="B",AJ29&lt;&gt;""),VLOOKUP(AJ29,TurnInfo,2,0),-1)</f>
        <v>-1</v>
      </c>
      <c r="CI28" s="16">
        <f>IF(ISERR(FIND("[",AI28)),-1,FIND("[",AI28))</f>
        <v>-1</v>
      </c>
      <c r="CJ28" s="17">
        <f>IF(AI28&lt;&gt;"",IF(AND(LEFT(AI28,2)&lt;&gt;"--",LEFT(AI28,1)&lt;&gt;"["),IF(LEFT(AI28,2)="-2",2,1),0),0)</f>
        <v>0</v>
      </c>
      <c r="CK28" s="15">
        <f>IF(CG28&lt;0,CF28+AH28+AH29,0)</f>
        <v>0</v>
      </c>
      <c r="CL28" s="16">
        <f>IF(AO29&lt;&gt;"",VLOOKUP(AO29,TurnInfo,2,0),-1)</f>
        <v>-1</v>
      </c>
      <c r="CM28" s="16">
        <f>IF(AND(UPPER(LEFT(AN28,1))="B",AO29&lt;&gt;""),VLOOKUP(AO29,TurnInfo,2,0),-1)</f>
        <v>-1</v>
      </c>
      <c r="CN28" s="16">
        <f>IF(ISERR(FIND("[",AN28)),-1,FIND("[",AN28))</f>
        <v>-1</v>
      </c>
      <c r="CO28" s="17">
        <f>IF(AN28&lt;&gt;"",IF(AND(LEFT(AN28,2)&lt;&gt;"--",LEFT(AN28,1)&lt;&gt;"["),IF(LEFT(AN28,2)="-2",2,1),0),0)</f>
        <v>0</v>
      </c>
    </row>
    <row r="29" spans="2:93" ht="12.75" customHeight="1" x14ac:dyDescent="0.2">
      <c r="B29" s="114"/>
      <c r="C29" s="115"/>
      <c r="D29" s="19"/>
      <c r="E29" s="20"/>
      <c r="F29" s="113"/>
      <c r="G29" s="113"/>
      <c r="H29" s="21"/>
      <c r="I29" s="19"/>
      <c r="J29" s="20"/>
      <c r="K29" s="113"/>
      <c r="L29" s="113"/>
      <c r="M29" s="21"/>
      <c r="N29" s="19"/>
      <c r="O29" s="20"/>
      <c r="P29" s="113"/>
      <c r="Q29" s="113"/>
      <c r="R29" s="21"/>
      <c r="S29" s="19"/>
      <c r="T29" s="20"/>
      <c r="U29" s="113"/>
      <c r="V29" s="113"/>
      <c r="W29" s="78"/>
      <c r="X29" s="19"/>
      <c r="Y29" s="20"/>
      <c r="Z29" s="113"/>
      <c r="AA29" s="113"/>
      <c r="AB29" s="21"/>
      <c r="AC29" s="19"/>
      <c r="AD29" s="20"/>
      <c r="AE29" s="113"/>
      <c r="AF29" s="113"/>
      <c r="AG29" s="21"/>
      <c r="AH29" s="19"/>
      <c r="AI29" s="20"/>
      <c r="AJ29" s="113"/>
      <c r="AK29" s="113"/>
      <c r="AL29" s="21"/>
      <c r="AM29" s="19"/>
      <c r="AN29" s="20"/>
      <c r="AO29" s="113"/>
      <c r="AP29" s="113"/>
      <c r="AQ29" s="21"/>
      <c r="AR29" s="94"/>
      <c r="AS29" s="112"/>
      <c r="BB29" s="15">
        <f>D28+D29+BB28+AZ29</f>
        <v>0</v>
      </c>
      <c r="BC29" s="16"/>
      <c r="BD29" s="16">
        <f>IF(AY28&gt;0,1,0)+AY29</f>
        <v>0</v>
      </c>
      <c r="BE29" s="16">
        <f>IF(BC28&gt;0,IF(BE28&gt;0,VALUE(MID(E28,BE28+1,FIND("]",E28)-BE28-1)),0),AZ29)</f>
        <v>0</v>
      </c>
      <c r="BF29" s="17">
        <f>BA29+IF(D28&gt;0,1,0)</f>
        <v>0</v>
      </c>
      <c r="BG29" s="15">
        <f>I28+I29+BG28+BE29</f>
        <v>0</v>
      </c>
      <c r="BH29" s="16"/>
      <c r="BI29" s="16">
        <f>IF(BD28&gt;0,1,0)+BD29</f>
        <v>0</v>
      </c>
      <c r="BJ29" s="16">
        <f>IF(BH28&gt;0,IF(BJ28&gt;0,VALUE(MID(J28,BJ28+1,FIND("]",J28)-BJ28-1)),0),BE29)</f>
        <v>0</v>
      </c>
      <c r="BK29" s="17">
        <f>BF29+IF(I28&gt;0,1,0)</f>
        <v>0</v>
      </c>
      <c r="BL29" s="15">
        <f>N28+N29+BL28+BJ29</f>
        <v>0</v>
      </c>
      <c r="BM29" s="16"/>
      <c r="BN29" s="16">
        <f>IF(BI28&gt;0,1,0)+BI29</f>
        <v>0</v>
      </c>
      <c r="BO29" s="16">
        <f>IF(BM28&gt;0,IF(BO28&gt;0,VALUE(MID(O28,BO28+1,FIND("]",O28)-BO28-1)),0),BJ29)</f>
        <v>0</v>
      </c>
      <c r="BP29" s="17">
        <f>BK29+IF(N28&gt;0,1,0)</f>
        <v>0</v>
      </c>
      <c r="BQ29" s="15">
        <f>S28+S29+BQ28+BO29</f>
        <v>0</v>
      </c>
      <c r="BR29" s="16"/>
      <c r="BS29" s="16">
        <f>IF(BN28&gt;0,1,0)+BN29</f>
        <v>0</v>
      </c>
      <c r="BT29" s="16">
        <f>IF(BR28&gt;0,IF(BT28&gt;0,VALUE(MID(T28,BT28+1,FIND("]",T28)-BT28-1)),0),BO29)</f>
        <v>0</v>
      </c>
      <c r="BU29" s="17">
        <f>BP29+IF(S28&gt;0,1,0)</f>
        <v>0</v>
      </c>
      <c r="BV29" s="15">
        <f>X28+X29+BV28+BT29</f>
        <v>0</v>
      </c>
      <c r="BW29" s="16"/>
      <c r="BX29" s="16">
        <f>IF(BS28&gt;0,1,0)+BS29</f>
        <v>0</v>
      </c>
      <c r="BY29" s="16">
        <f>IF(BW28&gt;0,IF(BY28&gt;0,VALUE(MID(Y28,BY28+1,FIND("]",Y28)-BY28-1)),0),BT29)</f>
        <v>0</v>
      </c>
      <c r="BZ29" s="17">
        <f>BU29+IF(X28&gt;0,1,0)</f>
        <v>0</v>
      </c>
      <c r="CA29" s="15">
        <f>AC28+AC29+CA28+BY29</f>
        <v>0</v>
      </c>
      <c r="CB29" s="16"/>
      <c r="CC29" s="16">
        <f>IF(BX28&gt;0,1,0)+BX29</f>
        <v>0</v>
      </c>
      <c r="CD29" s="16">
        <f>IF(CB28&gt;0,IF(CD28&gt;0,VALUE(MID(AD28,CD28+1,FIND("]",AD28)-CD28-1)),0),BY29)</f>
        <v>0</v>
      </c>
      <c r="CE29" s="17">
        <f>BZ29+IF(AC28&gt;0,1,0)</f>
        <v>0</v>
      </c>
      <c r="CF29" s="15">
        <f>AH28+AH29+CF28+CD29</f>
        <v>0</v>
      </c>
      <c r="CG29" s="16"/>
      <c r="CH29" s="16">
        <f>IF(CC28&gt;0,1,0)+CC29</f>
        <v>0</v>
      </c>
      <c r="CI29" s="16">
        <f>IF(CG28&gt;0,IF(CI28&gt;0,VALUE(MID(AI28,CI28+1,FIND("]",AI28)-CI28-1)),0),CD29)</f>
        <v>0</v>
      </c>
      <c r="CJ29" s="17">
        <f>CE29+IF(AH28&gt;0,1,0)</f>
        <v>0</v>
      </c>
      <c r="CK29" s="15">
        <f>AM28+AM29+CK28+CI29</f>
        <v>0</v>
      </c>
      <c r="CL29" s="16"/>
      <c r="CM29" s="16">
        <f>IF(CH28&gt;0,1,0)+CH29</f>
        <v>0</v>
      </c>
      <c r="CN29" s="16">
        <f>IF(CL28&gt;0,IF(CN28&gt;0,VALUE(MID(AN28,CN28+1,FIND("]",AN28)-CN28-1)),0),CI29)</f>
        <v>0</v>
      </c>
      <c r="CO29" s="17">
        <f>CJ29+IF(AM28&gt;0,1,0)</f>
        <v>0</v>
      </c>
    </row>
    <row r="30" spans="2:93" ht="12.75" customHeight="1" x14ac:dyDescent="0.2">
      <c r="B30" s="90" t="s">
        <v>64</v>
      </c>
      <c r="C30" s="108"/>
      <c r="D30" s="22"/>
      <c r="E30" s="99" t="str">
        <f>IF(AND(D30+BB30&gt;0,H31&gt;0),INDEX(MilitaryResultsInfo,BB31+BC31+E31+H31,VLOOKUP($B30,MilitaryResultsProjectInfo,2,0)),"")</f>
        <v/>
      </c>
      <c r="F30" s="99"/>
      <c r="G30" s="99"/>
      <c r="H30" s="99"/>
      <c r="I30" s="22"/>
      <c r="J30" s="99" t="str">
        <f>IF(AND(I30+BG30&gt;0,M31&gt;0),INDEX(MilitaryResultsInfo,BG31+BH31+J31+M31,VLOOKUP($B30,MilitaryResultsProjectInfo,2,0)),"")</f>
        <v/>
      </c>
      <c r="K30" s="99"/>
      <c r="L30" s="99"/>
      <c r="M30" s="99"/>
      <c r="N30" s="22"/>
      <c r="O30" s="99" t="str">
        <f>IF(AND(N30+BL30&gt;0,R31&gt;0),INDEX(MilitaryResultsInfo,BL31+BM31+O31+R31,VLOOKUP($B30,MilitaryResultsProjectInfo,2,0)),"")</f>
        <v/>
      </c>
      <c r="P30" s="99"/>
      <c r="Q30" s="99"/>
      <c r="R30" s="99"/>
      <c r="S30" s="22"/>
      <c r="T30" s="99" t="str">
        <f>IF(AND(S30+BQ30&gt;0,W31&gt;0),INDEX(MilitaryResultsInfo,BQ31+BR31+T31+W31,VLOOKUP($B30,MilitaryResultsProjectInfo,2,0)),"")</f>
        <v/>
      </c>
      <c r="U30" s="99"/>
      <c r="V30" s="99"/>
      <c r="W30" s="99"/>
      <c r="X30" s="22"/>
      <c r="Y30" s="99" t="str">
        <f>IF(AND(X30+BV30&gt;0,AB31&gt;0),INDEX(MilitaryResultsInfo,BV31+BW31+Y31+AB31,VLOOKUP($B30,MilitaryResultsProjectInfo,2,0)),"")</f>
        <v/>
      </c>
      <c r="Z30" s="99"/>
      <c r="AA30" s="99"/>
      <c r="AB30" s="99"/>
      <c r="AC30" s="22"/>
      <c r="AD30" s="99" t="str">
        <f>IF(AND(AC30+CA30&gt;0,AG31&gt;0),INDEX(MilitaryResultsInfo,CA31+CB31+AD31+AG31,VLOOKUP($B30,MilitaryResultsProjectInfo,2,0)),"")</f>
        <v/>
      </c>
      <c r="AE30" s="99"/>
      <c r="AF30" s="99"/>
      <c r="AG30" s="99"/>
      <c r="AH30" s="22"/>
      <c r="AI30" s="99" t="str">
        <f>IF(AND(AH30+CF30&gt;0,AL31&gt;0),INDEX(MilitaryResultsInfo,CF31+CG31+AI31+AL31,VLOOKUP($B30,MilitaryResultsProjectInfo,2,0)),"")</f>
        <v/>
      </c>
      <c r="AJ30" s="99"/>
      <c r="AK30" s="99"/>
      <c r="AL30" s="99"/>
      <c r="AM30" s="22"/>
      <c r="AN30" s="99" t="str">
        <f>IF(AND(AM30+CK30&gt;0,AQ31&gt;0),INDEX(MilitaryResultsInfo,CK31+CL31+AN31+AQ31,VLOOKUP($B30,MilitaryResultsProjectInfo,2,0)),"")</f>
        <v/>
      </c>
      <c r="AO30" s="99"/>
      <c r="AP30" s="99"/>
      <c r="AQ30" s="99"/>
      <c r="AR30" s="105" t="s">
        <v>25</v>
      </c>
      <c r="AS30" s="106"/>
      <c r="AV30" s="1">
        <v>1</v>
      </c>
      <c r="BB30" s="15">
        <f>IF(AX30&lt;0,AW31,0)</f>
        <v>0</v>
      </c>
      <c r="BC30" s="16">
        <f>IF(F31&lt;&gt;"",VLOOKUP(F31,TurnInfo,2,0),-1)</f>
        <v>-1</v>
      </c>
      <c r="BD30" s="16">
        <f>IF($AV30&gt;=1,-1*AY31+IF($AV30&gt;=2,AY$50+IF(AND(BC$49&gt;0,BC$49&lt;BC30),1,0),0),0)</f>
        <v>-1</v>
      </c>
      <c r="BE30" s="16">
        <f>IF(ISERR(FIND("[",E30)),-1,FIND("[",E30))</f>
        <v>-1</v>
      </c>
      <c r="BF30" s="17">
        <f>IF(E30&lt;&gt;"",IF(AND(LEFT(E30,2)&lt;&gt;"--",LEFT(E30,1)&lt;&gt;"["),IF(LEFT(E30,2)="-2",2,1),0),0)</f>
        <v>0</v>
      </c>
      <c r="BG30" s="15">
        <f>IF(BC30&lt;0,BB30+D30+D31,0)</f>
        <v>0</v>
      </c>
      <c r="BH30" s="16">
        <f>IF(K31&lt;&gt;"",VLOOKUP(K31,TurnInfo,2,0),-1)</f>
        <v>-1</v>
      </c>
      <c r="BI30" s="16">
        <f>IF($AV30&gt;=1,-1*BD31+IF($AV30&gt;=2,BD$50+IF(AND(BH$49&gt;0,BH$49&lt;BH30),1,0),0),0)</f>
        <v>-1</v>
      </c>
      <c r="BJ30" s="16">
        <f>IF(ISERR(FIND("[",J30)),-1,FIND("[",J30))</f>
        <v>-1</v>
      </c>
      <c r="BK30" s="17">
        <f>IF(J30&lt;&gt;"",IF(AND(LEFT(J30,2)&lt;&gt;"--",LEFT(J30,1)&lt;&gt;"["),IF(LEFT(J30,2)="-2",2,1),0),0)</f>
        <v>0</v>
      </c>
      <c r="BL30" s="15">
        <f>IF(BH30&lt;0,BG30+I30+I31,0)</f>
        <v>0</v>
      </c>
      <c r="BM30" s="16">
        <f>IF(P31&lt;&gt;"",VLOOKUP(P31,TurnInfo,2,0),-1)</f>
        <v>-1</v>
      </c>
      <c r="BN30" s="16">
        <f>IF($AV30&gt;=1,-1*BI31+IF($AV30&gt;=2,BI$50+IF(AND(BM$49&gt;0,BM$49&lt;BM30),1,0),0),0)</f>
        <v>-1</v>
      </c>
      <c r="BO30" s="16">
        <f>IF(ISERR(FIND("[",O30)),-1,FIND("[",O30))</f>
        <v>-1</v>
      </c>
      <c r="BP30" s="17">
        <f>IF(O30&lt;&gt;"",IF(AND(LEFT(O30,2)&lt;&gt;"--",LEFT(O30,1)&lt;&gt;"["),IF(LEFT(O30,2)="-2",2,1),0),0)</f>
        <v>0</v>
      </c>
      <c r="BQ30" s="15">
        <f>IF(BM30&lt;0,BL30+N30+N31,0)</f>
        <v>0</v>
      </c>
      <c r="BR30" s="16">
        <f>IF(U31&lt;&gt;"",VLOOKUP(U31,TurnInfo,2,0),-1)</f>
        <v>-1</v>
      </c>
      <c r="BS30" s="16">
        <f>IF($AV30&gt;=1,-1*BN31+IF($AV30&gt;=2,BN$50+IF(AND(BR$49&gt;0,BR$49&lt;BR30),1,0),0),0)</f>
        <v>-1</v>
      </c>
      <c r="BT30" s="16">
        <f>IF(ISERR(FIND("[",T30)),-1,FIND("[",T30))</f>
        <v>-1</v>
      </c>
      <c r="BU30" s="17">
        <f>IF(T30&lt;&gt;"",IF(AND(LEFT(T30,2)&lt;&gt;"--",LEFT(T30,1)&lt;&gt;"["),IF(LEFT(T30,2)="-2",2,1),0),0)</f>
        <v>0</v>
      </c>
      <c r="BV30" s="15">
        <f>IF(BR30&lt;0,BQ30+S30+S31,0)</f>
        <v>0</v>
      </c>
      <c r="BW30" s="16">
        <f>IF(Z31&lt;&gt;"",VLOOKUP(Z31,TurnInfo,2,0),-1)</f>
        <v>-1</v>
      </c>
      <c r="BX30" s="16">
        <f>IF($AV30&gt;=1,-1*BS31+IF($AV30&gt;=2,BS$50+IF(AND(BW$49&gt;0,BW$49&lt;BW30),1,0),0),0)</f>
        <v>-1</v>
      </c>
      <c r="BY30" s="16">
        <f>IF(ISERR(FIND("[",Y30)),-1,FIND("[",Y30))</f>
        <v>-1</v>
      </c>
      <c r="BZ30" s="17">
        <f>IF(Y30&lt;&gt;"",IF(AND(LEFT(Y30,2)&lt;&gt;"--",LEFT(Y30,1)&lt;&gt;"["),IF(LEFT(Y30,2)="-2",2,1),0),0)</f>
        <v>0</v>
      </c>
      <c r="CA30" s="15">
        <f>IF(BW30&lt;0,BV30+X30+X31,0)</f>
        <v>0</v>
      </c>
      <c r="CB30" s="16">
        <f>IF(AE31&lt;&gt;"",VLOOKUP(AE31,TurnInfo,2,0),-1)</f>
        <v>-1</v>
      </c>
      <c r="CC30" s="16">
        <f>IF($AV30&gt;=1,-1*BX31+IF($AV30&gt;=2,BX$50+IF(AND(CB$49&gt;0,CB$49&lt;CB30),1,0),0),0)</f>
        <v>-1</v>
      </c>
      <c r="CD30" s="16">
        <f>IF(ISERR(FIND("[",AD30)),-1,FIND("[",AD30))</f>
        <v>-1</v>
      </c>
      <c r="CE30" s="17">
        <f>IF(AD30&lt;&gt;"",IF(AND(LEFT(AD30,2)&lt;&gt;"--",LEFT(AD30,1)&lt;&gt;"["),IF(LEFT(AD30,2)="-2",2,1),0),0)</f>
        <v>0</v>
      </c>
      <c r="CF30" s="15">
        <f>IF(CB30&lt;0,CA30+AC30+AC31,0)</f>
        <v>0</v>
      </c>
      <c r="CG30" s="16">
        <f>IF(AJ31&lt;&gt;"",VLOOKUP(AJ31,TurnInfo,2,0),-1)</f>
        <v>-1</v>
      </c>
      <c r="CH30" s="16">
        <f>IF($AV30&gt;=1,-1*CC31+IF($AV30&gt;=2,CC$50+IF(AND(CG$49&gt;0,CG$49&lt;CG30),1,0),0),0)</f>
        <v>-1</v>
      </c>
      <c r="CI30" s="16">
        <f>IF(ISERR(FIND("[",AI30)),-1,FIND("[",AI30))</f>
        <v>-1</v>
      </c>
      <c r="CJ30" s="17">
        <f>IF(AI30&lt;&gt;"",IF(AND(LEFT(AI30,2)&lt;&gt;"--",LEFT(AI30,1)&lt;&gt;"["),IF(LEFT(AI30,2)="-2",2,1),0),0)</f>
        <v>0</v>
      </c>
      <c r="CK30" s="15">
        <f>IF(CG30&lt;0,CF30+AH30+AH31,0)</f>
        <v>0</v>
      </c>
      <c r="CL30" s="16">
        <f>IF(AO31&lt;&gt;"",VLOOKUP(AO31,TurnInfo,2,0),-1)</f>
        <v>-1</v>
      </c>
      <c r="CM30" s="16">
        <f>IF($AV30&gt;=1,-1*CH31+IF($AV30&gt;=2,CH$50+IF(AND(CL$49&gt;0,CL$49&lt;CL30),1,0),0),0)</f>
        <v>-1</v>
      </c>
      <c r="CN30" s="16">
        <f>IF(ISERR(FIND("[",AN30)),-1,FIND("[",AN30))</f>
        <v>-1</v>
      </c>
      <c r="CO30" s="17">
        <f>IF(AN30&lt;&gt;"",IF(AND(LEFT(AN30,2)&lt;&gt;"--",LEFT(AN30,1)&lt;&gt;"["),IF(LEFT(AN30,2)="-2",2,1),0),0)</f>
        <v>0</v>
      </c>
    </row>
    <row r="31" spans="2:93" ht="12.75" customHeight="1" x14ac:dyDescent="0.2">
      <c r="B31" s="90"/>
      <c r="C31" s="108"/>
      <c r="D31" s="19"/>
      <c r="E31" s="33">
        <f>IF(D30+BB30&gt;0,BD30,0)</f>
        <v>0</v>
      </c>
      <c r="F31" s="113"/>
      <c r="G31" s="113"/>
      <c r="H31" s="21"/>
      <c r="I31" s="19"/>
      <c r="J31" s="33">
        <f>IF(I30+BG30&gt;0,BI30,0)</f>
        <v>0</v>
      </c>
      <c r="K31" s="113"/>
      <c r="L31" s="113"/>
      <c r="M31" s="21"/>
      <c r="N31" s="19"/>
      <c r="O31" s="33">
        <f>IF(N30+BL30&gt;0,BN30,0)</f>
        <v>0</v>
      </c>
      <c r="P31" s="113"/>
      <c r="Q31" s="113"/>
      <c r="R31" s="21"/>
      <c r="S31" s="19"/>
      <c r="T31" s="33">
        <f>IF(S30+BQ30&gt;0,BS30,0)</f>
        <v>0</v>
      </c>
      <c r="U31" s="113"/>
      <c r="V31" s="113"/>
      <c r="W31" s="21"/>
      <c r="X31" s="19"/>
      <c r="Y31" s="33">
        <f>IF(X30+BV30&gt;0,BX30,0)</f>
        <v>0</v>
      </c>
      <c r="Z31" s="113"/>
      <c r="AA31" s="113"/>
      <c r="AB31" s="21"/>
      <c r="AC31" s="19"/>
      <c r="AD31" s="33">
        <f>IF(AC30+CA30&gt;0,CC30,0)</f>
        <v>0</v>
      </c>
      <c r="AE31" s="113"/>
      <c r="AF31" s="113"/>
      <c r="AG31" s="21"/>
      <c r="AH31" s="19"/>
      <c r="AI31" s="33">
        <f>IF(AH30+CF30&gt;0,CH30,0)</f>
        <v>0</v>
      </c>
      <c r="AJ31" s="113"/>
      <c r="AK31" s="113"/>
      <c r="AL31" s="21"/>
      <c r="AM31" s="19"/>
      <c r="AN31" s="33">
        <f>IF(AM30+CK30&gt;0,CM30,0)</f>
        <v>0</v>
      </c>
      <c r="AO31" s="113"/>
      <c r="AP31" s="113"/>
      <c r="AQ31" s="21"/>
      <c r="AR31" s="105"/>
      <c r="AS31" s="106"/>
      <c r="AY31" s="1">
        <v>1</v>
      </c>
      <c r="BB31" s="15">
        <f>D30+D31+BB30+AZ31</f>
        <v>0</v>
      </c>
      <c r="BC31" s="16">
        <f>IF(AND(BD$28&gt;0,BD$28&lt;BC30),1,0)+BD$29</f>
        <v>0</v>
      </c>
      <c r="BD31" s="16">
        <f>AY31+BF30</f>
        <v>1</v>
      </c>
      <c r="BE31" s="16">
        <f>IF(BC30&gt;0,IF(BE30&gt;0,VALUE(MID(E30,BE30+1,FIND("]",E30)-BE30-1)),0),AZ31)</f>
        <v>0</v>
      </c>
      <c r="BF31" s="17">
        <f>BA31+IF(D30&gt;0,1,0)</f>
        <v>0</v>
      </c>
      <c r="BG31" s="15">
        <f>I30+I31+BG30+BE31</f>
        <v>0</v>
      </c>
      <c r="BH31" s="16">
        <f>IF(AND(BI$28&gt;0,BI$28&lt;BH30),1,0)+BI$29</f>
        <v>0</v>
      </c>
      <c r="BI31" s="16">
        <f>BD31+BK30</f>
        <v>1</v>
      </c>
      <c r="BJ31" s="16">
        <f>IF(BH30&gt;0,IF(BJ30&gt;0,VALUE(MID(J30,BJ30+1,FIND("]",J30)-BJ30-1)),0),BE31)</f>
        <v>0</v>
      </c>
      <c r="BK31" s="17">
        <f>BF31+IF(I30&gt;0,1,0)</f>
        <v>0</v>
      </c>
      <c r="BL31" s="15">
        <f>N30+N31+BL30+BJ31</f>
        <v>0</v>
      </c>
      <c r="BM31" s="16">
        <f>IF(AND(BN$28&gt;0,BN$28&lt;BM30),1,0)+BN$29</f>
        <v>0</v>
      </c>
      <c r="BN31" s="16">
        <f>BI31+BP30</f>
        <v>1</v>
      </c>
      <c r="BO31" s="16">
        <f>IF(BM30&gt;0,IF(BO30&gt;0,VALUE(MID(O30,BO30+1,FIND("]",O30)-BO30-1)),0),BJ31)</f>
        <v>0</v>
      </c>
      <c r="BP31" s="17">
        <f>BK31+IF(N30&gt;0,1,0)</f>
        <v>0</v>
      </c>
      <c r="BQ31" s="15">
        <f>S30+S31+BQ30+BO31</f>
        <v>0</v>
      </c>
      <c r="BR31" s="16">
        <f>IF(AND(BS$28&gt;0,BS$28&lt;BR30),1,0)+BS$29</f>
        <v>0</v>
      </c>
      <c r="BS31" s="16">
        <f>BN31+BU30</f>
        <v>1</v>
      </c>
      <c r="BT31" s="16">
        <f>IF(BR30&gt;0,IF(BT30&gt;0,VALUE(MID(T30,BT30+1,FIND("]",T30)-BT30-1)),0),BO31)</f>
        <v>0</v>
      </c>
      <c r="BU31" s="17">
        <f>BP31+IF(S30&gt;0,1,0)</f>
        <v>0</v>
      </c>
      <c r="BV31" s="15">
        <f>X30+X31+BV30+BT31</f>
        <v>0</v>
      </c>
      <c r="BW31" s="16">
        <f>IF(AND(BX$28&gt;0,BX$28&lt;BW30),1,0)+BX$29</f>
        <v>0</v>
      </c>
      <c r="BX31" s="16">
        <f>BS31+BZ30</f>
        <v>1</v>
      </c>
      <c r="BY31" s="16">
        <f>IF(BW30&gt;0,IF(BY30&gt;0,VALUE(MID(Y30,BY30+1,FIND("]",Y30)-BY30-1)),0),BT31)</f>
        <v>0</v>
      </c>
      <c r="BZ31" s="17">
        <f>BU31+IF(X30&gt;0,1,0)</f>
        <v>0</v>
      </c>
      <c r="CA31" s="15">
        <f>AC30+AC31+CA30+BY31</f>
        <v>0</v>
      </c>
      <c r="CB31" s="16">
        <f>IF(AND(CC$28&gt;0,CC$28&lt;CB30),1,0)+CC$29</f>
        <v>0</v>
      </c>
      <c r="CC31" s="16">
        <f>BX31+CE30</f>
        <v>1</v>
      </c>
      <c r="CD31" s="16">
        <f>IF(CB30&gt;0,IF(CD30&gt;0,VALUE(MID(AD30,CD30+1,FIND("]",AD30)-CD30-1)),0),BY31)</f>
        <v>0</v>
      </c>
      <c r="CE31" s="17">
        <f>BZ31+IF(AC30&gt;0,1,0)</f>
        <v>0</v>
      </c>
      <c r="CF31" s="15">
        <f>AH30+AH31+CF30+CD31</f>
        <v>0</v>
      </c>
      <c r="CG31" s="16">
        <f>IF(AND(CH$28&gt;0,CH$28&lt;CG30),1,0)+CH$29</f>
        <v>0</v>
      </c>
      <c r="CH31" s="16">
        <f>CC31+CJ30</f>
        <v>1</v>
      </c>
      <c r="CI31" s="16">
        <f>IF(CG30&gt;0,IF(CI30&gt;0,VALUE(MID(AI30,CI30+1,FIND("]",AI30)-CI30-1)),0),CD31)</f>
        <v>0</v>
      </c>
      <c r="CJ31" s="17">
        <f>CE31+IF(AH30&gt;0,1,0)</f>
        <v>0</v>
      </c>
      <c r="CK31" s="15">
        <f>AM30+AM31+CK30+CI31</f>
        <v>0</v>
      </c>
      <c r="CL31" s="16">
        <f>IF(AND(CM$28&gt;0,CM$28&lt;CL30),1,0)+CM$29</f>
        <v>0</v>
      </c>
      <c r="CM31" s="16">
        <f>CH31+CO30</f>
        <v>1</v>
      </c>
      <c r="CN31" s="16">
        <f>IF(CL30&gt;0,IF(CN30&gt;0,VALUE(MID(AN30,CN30+1,FIND("]",AN30)-CN30-1)),0),CI31)</f>
        <v>0</v>
      </c>
      <c r="CO31" s="17">
        <f>CJ31+IF(AM30&gt;0,1,0)</f>
        <v>0</v>
      </c>
    </row>
    <row r="32" spans="2:93" ht="12.75" customHeight="1" x14ac:dyDescent="0.2">
      <c r="B32" s="123" t="s">
        <v>65</v>
      </c>
      <c r="C32" s="104"/>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22"/>
      <c r="AD32" s="99" t="str">
        <f>IF(AND(AC32+CA32&gt;0,AG33&gt;0),INDEX(MilitaryResultsInfo,CA33+CB33+AD33+AG33,VLOOKUP($B32,MilitaryResultsProjectInfo,2,0)),"")</f>
        <v/>
      </c>
      <c r="AE32" s="99"/>
      <c r="AF32" s="99"/>
      <c r="AG32" s="99"/>
      <c r="AH32" s="22"/>
      <c r="AI32" s="99" t="str">
        <f>IF(AND(AH32+CF32&gt;0,AL33&gt;0),INDEX(MilitaryResultsInfo,CF33+CG33+AI33+AL33,VLOOKUP($B32,MilitaryResultsProjectInfo,2,0)),"")</f>
        <v/>
      </c>
      <c r="AJ32" s="99"/>
      <c r="AK32" s="99"/>
      <c r="AL32" s="99"/>
      <c r="AM32" s="22"/>
      <c r="AN32" s="99" t="str">
        <f>IF(AND(AM32+CK32&gt;0,AQ33&gt;0),INDEX(MilitaryResultsInfo,CK33+CL33+AN33+AQ33,VLOOKUP($B32,MilitaryResultsProjectInfo,2,0)),"")</f>
        <v/>
      </c>
      <c r="AO32" s="99"/>
      <c r="AP32" s="99"/>
      <c r="AQ32" s="99"/>
      <c r="AR32" s="100">
        <v>9</v>
      </c>
      <c r="AS32" s="101" t="s">
        <v>28</v>
      </c>
      <c r="BB32" s="15">
        <f>IF(AX32&lt;0,AW33,0)</f>
        <v>0</v>
      </c>
      <c r="BC32" s="16">
        <f>IF(F33&lt;&gt;"",VLOOKUP(F33,TurnInfo,2,0),-1)</f>
        <v>-1</v>
      </c>
      <c r="BD32" s="16">
        <f>IF($AV32&gt;=1,-1*AY33+IF($AV32&gt;=2,AY$50+IF(AND(BC$49&gt;0,BC$49&lt;BC32),1,0),0),0)</f>
        <v>0</v>
      </c>
      <c r="BE32" s="16">
        <f>IF(ISERR(FIND("[",E32)),-1,FIND("[",E32))</f>
        <v>-1</v>
      </c>
      <c r="BF32" s="17">
        <f>IF(E32&lt;&gt;"",IF(AND(LEFT(E32,2)&lt;&gt;"--",LEFT(E32,1)&lt;&gt;"["),IF(LEFT(E32,2)="-2",2,1),0),0)</f>
        <v>0</v>
      </c>
      <c r="BG32" s="15">
        <f>IF(BC32&lt;0,BB32+D32+D33,0)</f>
        <v>0</v>
      </c>
      <c r="BH32" s="16">
        <f>IF(K33&lt;&gt;"",VLOOKUP(K33,TurnInfo,2,0),-1)</f>
        <v>-1</v>
      </c>
      <c r="BI32" s="16">
        <f>IF($AV32&gt;=1,-1*BD33+IF($AV32&gt;=2,BD$50+IF(AND(BH$49&gt;0,BH$49&lt;BH32),1,0),0),0)</f>
        <v>0</v>
      </c>
      <c r="BJ32" s="16">
        <f>IF(ISERR(FIND("[",J32)),-1,FIND("[",J32))</f>
        <v>-1</v>
      </c>
      <c r="BK32" s="17">
        <f>IF(J32&lt;&gt;"",IF(AND(LEFT(J32,2)&lt;&gt;"--",LEFT(J32,1)&lt;&gt;"["),IF(LEFT(J32,2)="-2",2,1),0),0)</f>
        <v>0</v>
      </c>
      <c r="BL32" s="15">
        <f>IF(BH32&lt;0,BG32+I32+I33,0)</f>
        <v>0</v>
      </c>
      <c r="BM32" s="16">
        <f>IF(P33&lt;&gt;"",VLOOKUP(P33,TurnInfo,2,0),-1)</f>
        <v>-1</v>
      </c>
      <c r="BN32" s="16">
        <f>IF($AV32&gt;=1,-1*BI33+IF($AV32&gt;=2,BI$50+IF(AND(BM$49&gt;0,BM$49&lt;BM32),1,0),0),0)</f>
        <v>0</v>
      </c>
      <c r="BO32" s="16">
        <f>IF(ISERR(FIND("[",O32)),-1,FIND("[",O32))</f>
        <v>-1</v>
      </c>
      <c r="BP32" s="17">
        <f>IF(O32&lt;&gt;"",IF(AND(LEFT(O32,2)&lt;&gt;"--",LEFT(O32,1)&lt;&gt;"["),IF(LEFT(O32,2)="-2",2,1),0),0)</f>
        <v>0</v>
      </c>
      <c r="BQ32" s="15">
        <f>IF(BM32&lt;0,BL32+N32+N33,0)</f>
        <v>0</v>
      </c>
      <c r="BR32" s="16">
        <f>IF(U33&lt;&gt;"",VLOOKUP(U33,TurnInfo,2,0),-1)</f>
        <v>-1</v>
      </c>
      <c r="BS32" s="16">
        <f>IF($AV32&gt;=1,-1*BN33+IF($AV32&gt;=2,BN$50+IF(AND(BR$49&gt;0,BR$49&lt;BR32),1,0),0),0)</f>
        <v>0</v>
      </c>
      <c r="BT32" s="16">
        <f>IF(ISERR(FIND("[",T32)),-1,FIND("[",T32))</f>
        <v>-1</v>
      </c>
      <c r="BU32" s="17">
        <f>IF(T32&lt;&gt;"",IF(AND(LEFT(T32,2)&lt;&gt;"--",LEFT(T32,1)&lt;&gt;"["),IF(LEFT(T32,2)="-2",2,1),0),0)</f>
        <v>0</v>
      </c>
      <c r="BV32" s="15">
        <f>IF(BR32&lt;0,BQ32+S32+S33,0)</f>
        <v>0</v>
      </c>
      <c r="BW32" s="16">
        <f>IF(Z33&lt;&gt;"",VLOOKUP(Z33,TurnInfo,2,0),-1)</f>
        <v>-1</v>
      </c>
      <c r="BX32" s="16">
        <f>IF($AV32&gt;=1,-1*BS33+IF($AV32&gt;=2,BS$50+IF(AND(BW$49&gt;0,BW$49&lt;BW32),1,0),0),0)</f>
        <v>0</v>
      </c>
      <c r="BY32" s="16">
        <f>IF(ISERR(FIND("[",Y32)),-1,FIND("[",Y32))</f>
        <v>-1</v>
      </c>
      <c r="BZ32" s="17">
        <f>IF(Y32&lt;&gt;"",IF(AND(LEFT(Y32,2)&lt;&gt;"--",LEFT(Y32,1)&lt;&gt;"["),IF(LEFT(Y32,2)="-2",2,1),0),0)</f>
        <v>0</v>
      </c>
      <c r="CA32" s="15">
        <f>IF(BW32&lt;0,BV32+X32+X33,0)</f>
        <v>0</v>
      </c>
      <c r="CB32" s="16">
        <f>IF(AE33&lt;&gt;"",VLOOKUP(AE33,TurnInfo,2,0),-1)</f>
        <v>-1</v>
      </c>
      <c r="CC32" s="16">
        <f>IF($AV32&gt;=1,-1*BX33+IF($AV32&gt;=2,BX$50+IF(AND(CB$49&gt;0,CB$49&lt;CB32),1,0),0),0)</f>
        <v>0</v>
      </c>
      <c r="CD32" s="16">
        <f>IF(ISERR(FIND("[",AD32)),-1,FIND("[",AD32))</f>
        <v>-1</v>
      </c>
      <c r="CE32" s="17">
        <f>IF(AD32&lt;&gt;"",IF(AND(LEFT(AD32,2)&lt;&gt;"--",LEFT(AD32,1)&lt;&gt;"["),IF(LEFT(AD32,2)="-2",2,1),0),0)</f>
        <v>0</v>
      </c>
      <c r="CF32" s="15">
        <f>IF(CB32&lt;0,CA32+AC32+AC33,0)</f>
        <v>0</v>
      </c>
      <c r="CG32" s="16">
        <f>IF(AJ33&lt;&gt;"",VLOOKUP(AJ33,TurnInfo,2,0),-1)</f>
        <v>-1</v>
      </c>
      <c r="CH32" s="16">
        <f>IF($AV32&gt;=1,-1*CC33+IF($AV32&gt;=2,CC$50+IF(AND(CG$49&gt;0,CG$49&lt;CG32),1,0),0),0)</f>
        <v>0</v>
      </c>
      <c r="CI32" s="16">
        <f>IF(ISERR(FIND("[",AI32)),-1,FIND("[",AI32))</f>
        <v>-1</v>
      </c>
      <c r="CJ32" s="17">
        <f>IF(AI32&lt;&gt;"",IF(AND(LEFT(AI32,2)&lt;&gt;"--",LEFT(AI32,1)&lt;&gt;"["),IF(LEFT(AI32,2)="-2",2,1),0),0)</f>
        <v>0</v>
      </c>
      <c r="CK32" s="15">
        <f>IF(CG32&lt;0,CF32+AH32+AH33,0)</f>
        <v>0</v>
      </c>
      <c r="CL32" s="16">
        <f>IF(AO33&lt;&gt;"",VLOOKUP(AO33,TurnInfo,2,0),-1)</f>
        <v>-1</v>
      </c>
      <c r="CM32" s="16">
        <f>IF($AV32&gt;=1,-1*CH33+IF($AV32&gt;=2,CH$50+IF(AND(CL$49&gt;0,CL$49&lt;CL32),1,0),0),0)</f>
        <v>0</v>
      </c>
      <c r="CN32" s="16">
        <f>IF(ISERR(FIND("[",AN32)),-1,FIND("[",AN32))</f>
        <v>-1</v>
      </c>
      <c r="CO32" s="17">
        <f>IF(AN32&lt;&gt;"",IF(AND(LEFT(AN32,2)&lt;&gt;"--",LEFT(AN32,1)&lt;&gt;"["),IF(LEFT(AN32,2)="-2",2,1),0),0)</f>
        <v>0</v>
      </c>
    </row>
    <row r="33" spans="2:93" ht="12.75" customHeight="1" x14ac:dyDescent="0.2">
      <c r="B33" s="123"/>
      <c r="C33" s="104"/>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19"/>
      <c r="AD33" s="33">
        <f>IF(AC32+CA32&gt;0,CC32,0)</f>
        <v>0</v>
      </c>
      <c r="AE33" s="113"/>
      <c r="AF33" s="113"/>
      <c r="AG33" s="21"/>
      <c r="AH33" s="19"/>
      <c r="AI33" s="33">
        <f>IF(AH32+CF32&gt;0,CH32,0)</f>
        <v>0</v>
      </c>
      <c r="AJ33" s="113"/>
      <c r="AK33" s="113"/>
      <c r="AL33" s="21"/>
      <c r="AM33" s="19"/>
      <c r="AN33" s="33">
        <f>IF(AM32+CK32&gt;0,CM32,0)</f>
        <v>0</v>
      </c>
      <c r="AO33" s="113"/>
      <c r="AP33" s="113"/>
      <c r="AQ33" s="21"/>
      <c r="AR33" s="100"/>
      <c r="AS33" s="101"/>
      <c r="BB33" s="15">
        <f>D32+D33+BB32+AZ33</f>
        <v>0</v>
      </c>
      <c r="BC33" s="16">
        <f>IF(AND(BD$28&gt;0,BD$28&lt;BC32),1,0)+BD$29</f>
        <v>0</v>
      </c>
      <c r="BD33" s="16">
        <f>AY33+BF32</f>
        <v>0</v>
      </c>
      <c r="BE33" s="16">
        <f>IF(BC32&gt;0,IF(BE32&gt;0,VALUE(MID(E32,BE32+1,FIND("]",E32)-BE32-1)),0),AZ33)</f>
        <v>0</v>
      </c>
      <c r="BF33" s="17">
        <f>BA33+IF(D32&gt;0,1,0)</f>
        <v>0</v>
      </c>
      <c r="BG33" s="15">
        <f>I32+I33+BG32+BE33</f>
        <v>0</v>
      </c>
      <c r="BH33" s="16">
        <f>IF(AND(BI$28&gt;0,BI$28&lt;BH32),1,0)+BI$29</f>
        <v>0</v>
      </c>
      <c r="BI33" s="16">
        <f>BD33+BK32</f>
        <v>0</v>
      </c>
      <c r="BJ33" s="16">
        <f>IF(BH32&gt;0,IF(BJ32&gt;0,VALUE(MID(J32,BJ32+1,FIND("]",J32)-BJ32-1)),0),BE33)</f>
        <v>0</v>
      </c>
      <c r="BK33" s="17">
        <f>BF33+IF(I32&gt;0,1,0)</f>
        <v>0</v>
      </c>
      <c r="BL33" s="15">
        <f>N32+N33+BL32+BJ33</f>
        <v>0</v>
      </c>
      <c r="BM33" s="16">
        <f>IF(AND(BN$28&gt;0,BN$28&lt;BM32),1,0)+BN$29</f>
        <v>0</v>
      </c>
      <c r="BN33" s="16">
        <f>BI33+BP32</f>
        <v>0</v>
      </c>
      <c r="BO33" s="16">
        <f>IF(BM32&gt;0,IF(BO32&gt;0,VALUE(MID(O32,BO32+1,FIND("]",O32)-BO32-1)),0),BJ33)</f>
        <v>0</v>
      </c>
      <c r="BP33" s="17">
        <f>BK33+IF(N32&gt;0,1,0)</f>
        <v>0</v>
      </c>
      <c r="BQ33" s="15">
        <f>S32+S33+BQ32+BO33</f>
        <v>0</v>
      </c>
      <c r="BR33" s="16">
        <f>IF(AND(BS$28&gt;0,BS$28&lt;BR32),1,0)+BS$29</f>
        <v>0</v>
      </c>
      <c r="BS33" s="16">
        <f>BN33+BU32</f>
        <v>0</v>
      </c>
      <c r="BT33" s="16">
        <f>IF(BR32&gt;0,IF(BT32&gt;0,VALUE(MID(T32,BT32+1,FIND("]",T32)-BT32-1)),0),BO33)</f>
        <v>0</v>
      </c>
      <c r="BU33" s="17">
        <f>BP33+IF(S32&gt;0,1,0)</f>
        <v>0</v>
      </c>
      <c r="BV33" s="15">
        <f>X32+X33+BV32+BT33</f>
        <v>0</v>
      </c>
      <c r="BW33" s="16">
        <f>IF(AND(BX$28&gt;0,BX$28&lt;BW32),1,0)+BX$29</f>
        <v>0</v>
      </c>
      <c r="BX33" s="16">
        <f>BS33+BZ32</f>
        <v>0</v>
      </c>
      <c r="BY33" s="16">
        <f>IF(BW32&gt;0,IF(BY32&gt;0,VALUE(MID(Y32,BY32+1,FIND("]",Y32)-BY32-1)),0),BT33)</f>
        <v>0</v>
      </c>
      <c r="BZ33" s="17">
        <f>BU33+IF(X32&gt;0,1,0)</f>
        <v>0</v>
      </c>
      <c r="CA33" s="15">
        <f>AC32+AC33+CA32+BY33</f>
        <v>0</v>
      </c>
      <c r="CB33" s="16">
        <f>IF(AND(CC$28&gt;0,CC$28&lt;CB32),1,0)+CC$29</f>
        <v>0</v>
      </c>
      <c r="CC33" s="16">
        <f>BX33+CE32</f>
        <v>0</v>
      </c>
      <c r="CD33" s="16">
        <f>IF(CB32&gt;0,IF(CD32&gt;0,VALUE(MID(AD32,CD32+1,FIND("]",AD32)-CD32-1)),0),BY33)</f>
        <v>0</v>
      </c>
      <c r="CE33" s="17">
        <f>BZ33+IF(AC32&gt;0,1,0)</f>
        <v>0</v>
      </c>
      <c r="CF33" s="15">
        <f>AH32+AH33+CF32+CD33</f>
        <v>0</v>
      </c>
      <c r="CG33" s="16">
        <f>IF(AND(CH$28&gt;0,CH$28&lt;CG32),1,0)+CH$29</f>
        <v>0</v>
      </c>
      <c r="CH33" s="16">
        <f>CC33+CJ32</f>
        <v>0</v>
      </c>
      <c r="CI33" s="16">
        <f>IF(CG32&gt;0,IF(CI32&gt;0,VALUE(MID(AI32,CI32+1,FIND("]",AI32)-CI32-1)),0),CD33)</f>
        <v>0</v>
      </c>
      <c r="CJ33" s="17">
        <f>CE33+IF(AH32&gt;0,1,0)</f>
        <v>0</v>
      </c>
      <c r="CK33" s="15">
        <f>AM32+AM33+CK32+CI33</f>
        <v>0</v>
      </c>
      <c r="CL33" s="16">
        <f>IF(AND(CM$28&gt;0,CM$28&lt;CL32),1,0)+CM$29</f>
        <v>0</v>
      </c>
      <c r="CM33" s="16">
        <f>CH33+CO32</f>
        <v>0</v>
      </c>
      <c r="CN33" s="16">
        <f>IF(CL32&gt;0,IF(CN32&gt;0,VALUE(MID(AN32,CN32+1,FIND("]",AN32)-CN32-1)),0),CI33)</f>
        <v>0</v>
      </c>
      <c r="CO33" s="17">
        <f>CJ33+IF(AM32&gt;0,1,0)</f>
        <v>0</v>
      </c>
    </row>
    <row r="34" spans="2:93" ht="12.75" customHeight="1" x14ac:dyDescent="0.2">
      <c r="B34" s="96" t="s">
        <v>66</v>
      </c>
      <c r="C34" s="97" t="s">
        <v>43</v>
      </c>
      <c r="D34" s="98"/>
      <c r="E34" s="98"/>
      <c r="F34" s="98"/>
      <c r="G34" s="98"/>
      <c r="H34" s="98"/>
      <c r="I34" s="14"/>
      <c r="J34" s="93"/>
      <c r="K34" s="93"/>
      <c r="L34" s="93"/>
      <c r="M34" s="93"/>
      <c r="N34" s="14"/>
      <c r="O34" s="93"/>
      <c r="P34" s="93"/>
      <c r="Q34" s="93"/>
      <c r="R34" s="93"/>
      <c r="S34" s="14"/>
      <c r="T34" s="93"/>
      <c r="U34" s="93"/>
      <c r="V34" s="93"/>
      <c r="W34" s="93"/>
      <c r="X34" s="14"/>
      <c r="Y34" s="93"/>
      <c r="Z34" s="93"/>
      <c r="AA34" s="93"/>
      <c r="AB34" s="93"/>
      <c r="AC34" s="14"/>
      <c r="AD34" s="93"/>
      <c r="AE34" s="93"/>
      <c r="AF34" s="93"/>
      <c r="AG34" s="93"/>
      <c r="AH34" s="14"/>
      <c r="AI34" s="93"/>
      <c r="AJ34" s="93"/>
      <c r="AK34" s="93"/>
      <c r="AL34" s="93"/>
      <c r="AM34" s="14"/>
      <c r="AN34" s="93"/>
      <c r="AO34" s="93"/>
      <c r="AP34" s="93"/>
      <c r="AQ34" s="93"/>
      <c r="AR34" s="94"/>
      <c r="AS34" s="95"/>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row>
    <row r="35" spans="2:93" ht="12.75" customHeight="1" x14ac:dyDescent="0.2">
      <c r="B35" s="96"/>
      <c r="C35" s="97"/>
      <c r="D35" s="98"/>
      <c r="E35" s="98"/>
      <c r="F35" s="98"/>
      <c r="G35" s="98"/>
      <c r="H35" s="98"/>
      <c r="I35" s="19"/>
      <c r="J35" s="113"/>
      <c r="K35" s="113"/>
      <c r="L35" s="135"/>
      <c r="M35" s="135"/>
      <c r="N35" s="19"/>
      <c r="O35" s="113"/>
      <c r="P35" s="113"/>
      <c r="Q35" s="135"/>
      <c r="R35" s="135"/>
      <c r="S35" s="19"/>
      <c r="T35" s="113"/>
      <c r="U35" s="113"/>
      <c r="V35" s="135"/>
      <c r="W35" s="135"/>
      <c r="X35" s="19"/>
      <c r="Y35" s="113"/>
      <c r="Z35" s="113"/>
      <c r="AA35" s="135"/>
      <c r="AB35" s="135"/>
      <c r="AC35" s="19"/>
      <c r="AD35" s="113"/>
      <c r="AE35" s="113"/>
      <c r="AF35" s="135"/>
      <c r="AG35" s="135"/>
      <c r="AH35" s="19"/>
      <c r="AI35" s="113"/>
      <c r="AJ35" s="113"/>
      <c r="AK35" s="135"/>
      <c r="AL35" s="135"/>
      <c r="AM35" s="19"/>
      <c r="AN35" s="113"/>
      <c r="AO35" s="113"/>
      <c r="AP35" s="135"/>
      <c r="AQ35" s="135"/>
      <c r="AR35" s="94"/>
      <c r="AS35" s="95"/>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row>
    <row r="36" spans="2:93" ht="12.75" customHeight="1" x14ac:dyDescent="0.2">
      <c r="B36" s="90" t="s">
        <v>67</v>
      </c>
      <c r="C36" s="91" t="s">
        <v>43</v>
      </c>
      <c r="D36" s="92"/>
      <c r="E36" s="92"/>
      <c r="F36" s="92"/>
      <c r="G36" s="92"/>
      <c r="H36" s="92"/>
      <c r="I36" s="22"/>
      <c r="J36" s="81"/>
      <c r="K36" s="81"/>
      <c r="L36" s="81"/>
      <c r="M36" s="81"/>
      <c r="N36" s="22"/>
      <c r="O36" s="81"/>
      <c r="P36" s="81"/>
      <c r="Q36" s="81"/>
      <c r="R36" s="81"/>
      <c r="S36" s="22"/>
      <c r="T36" s="81"/>
      <c r="U36" s="81"/>
      <c r="V36" s="81"/>
      <c r="W36" s="81"/>
      <c r="X36" s="22"/>
      <c r="Y36" s="81"/>
      <c r="Z36" s="81"/>
      <c r="AA36" s="81"/>
      <c r="AB36" s="81"/>
      <c r="AC36" s="22"/>
      <c r="AD36" s="81"/>
      <c r="AE36" s="81"/>
      <c r="AF36" s="81"/>
      <c r="AG36" s="81"/>
      <c r="AH36" s="22"/>
      <c r="AI36" s="81"/>
      <c r="AJ36" s="81"/>
      <c r="AK36" s="81"/>
      <c r="AL36" s="81"/>
      <c r="AM36" s="22"/>
      <c r="AN36" s="81"/>
      <c r="AO36" s="81"/>
      <c r="AP36" s="81"/>
      <c r="AQ36" s="81"/>
      <c r="AR36" s="88"/>
      <c r="AS36" s="89"/>
    </row>
    <row r="37" spans="2:93" ht="12.75" customHeight="1" x14ac:dyDescent="0.2">
      <c r="B37" s="90"/>
      <c r="C37" s="91"/>
      <c r="D37" s="92"/>
      <c r="E37" s="92"/>
      <c r="F37" s="92"/>
      <c r="G37" s="92"/>
      <c r="H37" s="92"/>
      <c r="I37" s="19"/>
      <c r="J37" s="113"/>
      <c r="K37" s="113"/>
      <c r="L37" s="135"/>
      <c r="M37" s="135"/>
      <c r="N37" s="19"/>
      <c r="O37" s="113"/>
      <c r="P37" s="113"/>
      <c r="Q37" s="135"/>
      <c r="R37" s="135"/>
      <c r="S37" s="19"/>
      <c r="T37" s="113"/>
      <c r="U37" s="113"/>
      <c r="V37" s="135"/>
      <c r="W37" s="135"/>
      <c r="X37" s="19"/>
      <c r="Y37" s="113"/>
      <c r="Z37" s="113"/>
      <c r="AA37" s="135"/>
      <c r="AB37" s="135"/>
      <c r="AC37" s="19"/>
      <c r="AD37" s="113"/>
      <c r="AE37" s="113"/>
      <c r="AF37" s="134"/>
      <c r="AG37" s="134"/>
      <c r="AH37" s="19"/>
      <c r="AI37" s="113"/>
      <c r="AJ37" s="113"/>
      <c r="AK37" s="134"/>
      <c r="AL37" s="134"/>
      <c r="AM37" s="19"/>
      <c r="AN37" s="113"/>
      <c r="AO37" s="113"/>
      <c r="AP37" s="134"/>
      <c r="AQ37" s="134"/>
      <c r="AR37" s="88"/>
      <c r="AS37" s="89"/>
    </row>
    <row r="38" spans="2:93" ht="12.75" customHeight="1" x14ac:dyDescent="0.2">
      <c r="B38" s="137" t="s">
        <v>117</v>
      </c>
      <c r="C38" s="138" t="s">
        <v>96</v>
      </c>
      <c r="D38" s="124"/>
      <c r="E38" s="124"/>
      <c r="F38" s="124"/>
      <c r="G38" s="124"/>
      <c r="H38" s="124"/>
      <c r="I38" s="22"/>
      <c r="J38" s="81"/>
      <c r="K38" s="81"/>
      <c r="L38" s="81"/>
      <c r="M38" s="81"/>
      <c r="N38" s="22"/>
      <c r="O38" s="81"/>
      <c r="P38" s="81"/>
      <c r="Q38" s="81"/>
      <c r="R38" s="81"/>
      <c r="S38" s="22"/>
      <c r="T38" s="81"/>
      <c r="U38" s="81"/>
      <c r="V38" s="81"/>
      <c r="W38" s="81"/>
      <c r="X38" s="22"/>
      <c r="Y38" s="81"/>
      <c r="Z38" s="81"/>
      <c r="AA38" s="81"/>
      <c r="AB38" s="81"/>
      <c r="AC38" s="22"/>
      <c r="AD38" s="81"/>
      <c r="AE38" s="81"/>
      <c r="AF38" s="81"/>
      <c r="AG38" s="81"/>
      <c r="AH38" s="22"/>
      <c r="AI38" s="81"/>
      <c r="AJ38" s="81"/>
      <c r="AK38" s="81"/>
      <c r="AL38" s="81"/>
      <c r="AM38" s="22"/>
      <c r="AN38" s="81"/>
      <c r="AO38" s="81"/>
      <c r="AP38" s="81"/>
      <c r="AQ38" s="81"/>
      <c r="AR38" s="136"/>
      <c r="AS38" s="101"/>
    </row>
    <row r="39" spans="2:93" ht="12.75" customHeight="1" x14ac:dyDescent="0.2">
      <c r="B39" s="137"/>
      <c r="C39" s="138"/>
      <c r="D39" s="124"/>
      <c r="E39" s="124"/>
      <c r="F39" s="124"/>
      <c r="G39" s="124"/>
      <c r="H39" s="124"/>
      <c r="I39" s="19"/>
      <c r="J39" s="84"/>
      <c r="K39" s="84"/>
      <c r="L39" s="84"/>
      <c r="M39" s="84"/>
      <c r="N39" s="19"/>
      <c r="O39" s="84"/>
      <c r="P39" s="84"/>
      <c r="Q39" s="84"/>
      <c r="R39" s="84"/>
      <c r="S39" s="19"/>
      <c r="T39" s="84"/>
      <c r="U39" s="84"/>
      <c r="V39" s="84"/>
      <c r="W39" s="84"/>
      <c r="X39" s="19"/>
      <c r="Y39" s="84"/>
      <c r="Z39" s="84"/>
      <c r="AA39" s="84"/>
      <c r="AB39" s="84"/>
      <c r="AC39" s="19"/>
      <c r="AD39" s="84"/>
      <c r="AE39" s="84"/>
      <c r="AF39" s="84"/>
      <c r="AG39" s="84"/>
      <c r="AH39" s="19"/>
      <c r="AI39" s="84"/>
      <c r="AJ39" s="84"/>
      <c r="AK39" s="84"/>
      <c r="AL39" s="84"/>
      <c r="AM39" s="19"/>
      <c r="AN39" s="84"/>
      <c r="AO39" s="84"/>
      <c r="AP39" s="84"/>
      <c r="AQ39" s="84"/>
      <c r="AR39" s="136"/>
      <c r="AS39" s="101"/>
    </row>
    <row r="40" spans="2:93" ht="12.75" customHeight="1" x14ac:dyDescent="0.2">
      <c r="B40" s="90" t="s">
        <v>68</v>
      </c>
      <c r="C40" s="91" t="s">
        <v>69</v>
      </c>
      <c r="D40" s="92"/>
      <c r="E40" s="92"/>
      <c r="F40" s="92"/>
      <c r="G40" s="92"/>
      <c r="H40" s="92"/>
      <c r="I40" s="22"/>
      <c r="J40" s="132"/>
      <c r="K40" s="132"/>
      <c r="L40" s="133"/>
      <c r="M40" s="133"/>
      <c r="N40" s="22"/>
      <c r="O40" s="132"/>
      <c r="P40" s="132"/>
      <c r="Q40" s="133"/>
      <c r="R40" s="133"/>
      <c r="S40" s="22"/>
      <c r="T40" s="132"/>
      <c r="U40" s="132"/>
      <c r="V40" s="133"/>
      <c r="W40" s="133"/>
      <c r="X40" s="22"/>
      <c r="Y40" s="132"/>
      <c r="Z40" s="132"/>
      <c r="AA40" s="133"/>
      <c r="AB40" s="133"/>
      <c r="AC40" s="22"/>
      <c r="AD40" s="132"/>
      <c r="AE40" s="132"/>
      <c r="AF40" s="133"/>
      <c r="AG40" s="133"/>
      <c r="AH40" s="22"/>
      <c r="AI40" s="132"/>
      <c r="AJ40" s="132"/>
      <c r="AK40" s="133"/>
      <c r="AL40" s="133"/>
      <c r="AM40" s="22"/>
      <c r="AN40" s="132"/>
      <c r="AO40" s="132"/>
      <c r="AP40" s="133"/>
      <c r="AQ40" s="133"/>
      <c r="AR40" s="88"/>
      <c r="AS40" s="89"/>
    </row>
    <row r="41" spans="2:93" ht="12.75" customHeight="1" x14ac:dyDescent="0.2">
      <c r="B41" s="90"/>
      <c r="C41" s="91"/>
      <c r="D41" s="92"/>
      <c r="E41" s="92"/>
      <c r="F41" s="92"/>
      <c r="G41" s="92"/>
      <c r="H41" s="92"/>
      <c r="I41" s="19"/>
      <c r="J41" s="130"/>
      <c r="K41" s="130"/>
      <c r="L41" s="131"/>
      <c r="M41" s="131"/>
      <c r="N41" s="19"/>
      <c r="O41" s="130"/>
      <c r="P41" s="130"/>
      <c r="Q41" s="131"/>
      <c r="R41" s="131"/>
      <c r="S41" s="19"/>
      <c r="T41" s="130"/>
      <c r="U41" s="130"/>
      <c r="V41" s="131"/>
      <c r="W41" s="131"/>
      <c r="X41" s="19"/>
      <c r="Y41" s="130"/>
      <c r="Z41" s="130"/>
      <c r="AA41" s="131"/>
      <c r="AB41" s="131"/>
      <c r="AC41" s="19"/>
      <c r="AD41" s="130"/>
      <c r="AE41" s="130"/>
      <c r="AF41" s="131"/>
      <c r="AG41" s="131"/>
      <c r="AH41" s="19"/>
      <c r="AI41" s="130"/>
      <c r="AJ41" s="130"/>
      <c r="AK41" s="131"/>
      <c r="AL41" s="131"/>
      <c r="AM41" s="19"/>
      <c r="AN41" s="130"/>
      <c r="AO41" s="130"/>
      <c r="AP41" s="131"/>
      <c r="AQ41" s="131"/>
      <c r="AR41" s="88"/>
      <c r="AS41" s="89"/>
    </row>
    <row r="42" spans="2:93" ht="12.75" customHeight="1" x14ac:dyDescent="0.2">
      <c r="B42" s="90" t="s">
        <v>70</v>
      </c>
      <c r="C42" s="91" t="s">
        <v>71</v>
      </c>
      <c r="D42" s="92"/>
      <c r="E42" s="92"/>
      <c r="F42" s="92"/>
      <c r="G42" s="92"/>
      <c r="H42" s="92"/>
      <c r="I42" s="22"/>
      <c r="J42" s="132"/>
      <c r="K42" s="132"/>
      <c r="L42" s="133"/>
      <c r="M42" s="133"/>
      <c r="N42" s="22"/>
      <c r="O42" s="132"/>
      <c r="P42" s="132"/>
      <c r="Q42" s="133"/>
      <c r="R42" s="133"/>
      <c r="S42" s="22"/>
      <c r="T42" s="132"/>
      <c r="U42" s="132"/>
      <c r="V42" s="133"/>
      <c r="W42" s="133"/>
      <c r="X42" s="22"/>
      <c r="Y42" s="132"/>
      <c r="Z42" s="132"/>
      <c r="AA42" s="133"/>
      <c r="AB42" s="133"/>
      <c r="AC42" s="22"/>
      <c r="AD42" s="132"/>
      <c r="AE42" s="132"/>
      <c r="AF42" s="133"/>
      <c r="AG42" s="133"/>
      <c r="AH42" s="22"/>
      <c r="AI42" s="132"/>
      <c r="AJ42" s="132"/>
      <c r="AK42" s="133"/>
      <c r="AL42" s="133"/>
      <c r="AM42" s="22"/>
      <c r="AN42" s="132"/>
      <c r="AO42" s="132"/>
      <c r="AP42" s="133"/>
      <c r="AQ42" s="133"/>
      <c r="AR42" s="88"/>
      <c r="AS42" s="89"/>
    </row>
    <row r="43" spans="2:93" ht="12.75" customHeight="1" x14ac:dyDescent="0.2">
      <c r="B43" s="90"/>
      <c r="C43" s="91"/>
      <c r="D43" s="92"/>
      <c r="E43" s="92"/>
      <c r="F43" s="92"/>
      <c r="G43" s="92"/>
      <c r="H43" s="92"/>
      <c r="I43" s="19"/>
      <c r="J43" s="130"/>
      <c r="K43" s="130"/>
      <c r="L43" s="131"/>
      <c r="M43" s="131"/>
      <c r="N43" s="19"/>
      <c r="O43" s="130"/>
      <c r="P43" s="130"/>
      <c r="Q43" s="131"/>
      <c r="R43" s="131"/>
      <c r="S43" s="19"/>
      <c r="T43" s="130"/>
      <c r="U43" s="130"/>
      <c r="V43" s="131"/>
      <c r="W43" s="131"/>
      <c r="X43" s="19"/>
      <c r="Y43" s="130"/>
      <c r="Z43" s="130"/>
      <c r="AA43" s="131"/>
      <c r="AB43" s="131"/>
      <c r="AC43" s="19"/>
      <c r="AD43" s="130"/>
      <c r="AE43" s="130"/>
      <c r="AF43" s="131"/>
      <c r="AG43" s="131"/>
      <c r="AH43" s="19"/>
      <c r="AI43" s="130"/>
      <c r="AJ43" s="130"/>
      <c r="AK43" s="131"/>
      <c r="AL43" s="131"/>
      <c r="AM43" s="19"/>
      <c r="AN43" s="130"/>
      <c r="AO43" s="130"/>
      <c r="AP43" s="131"/>
      <c r="AQ43" s="131"/>
      <c r="AR43" s="88"/>
      <c r="AS43" s="89"/>
    </row>
    <row r="44" spans="2:93" ht="12.75" customHeight="1" x14ac:dyDescent="0.2">
      <c r="B44" s="85" t="s">
        <v>118</v>
      </c>
      <c r="C44" s="86" t="s">
        <v>73</v>
      </c>
      <c r="D44" s="87"/>
      <c r="E44" s="87"/>
      <c r="F44" s="87"/>
      <c r="G44" s="87"/>
      <c r="H44" s="87"/>
      <c r="I44" s="22"/>
      <c r="J44" s="132"/>
      <c r="K44" s="132"/>
      <c r="L44" s="133"/>
      <c r="M44" s="133"/>
      <c r="N44" s="22"/>
      <c r="O44" s="132"/>
      <c r="P44" s="132"/>
      <c r="Q44" s="133"/>
      <c r="R44" s="133"/>
      <c r="S44" s="22"/>
      <c r="T44" s="132"/>
      <c r="U44" s="132"/>
      <c r="V44" s="133"/>
      <c r="W44" s="133"/>
      <c r="X44" s="22"/>
      <c r="Y44" s="132"/>
      <c r="Z44" s="132"/>
      <c r="AA44" s="133"/>
      <c r="AB44" s="133"/>
      <c r="AC44" s="22"/>
      <c r="AD44" s="132"/>
      <c r="AE44" s="132"/>
      <c r="AF44" s="133"/>
      <c r="AG44" s="133"/>
      <c r="AH44" s="22"/>
      <c r="AI44" s="132"/>
      <c r="AJ44" s="132"/>
      <c r="AK44" s="133"/>
      <c r="AL44" s="133"/>
      <c r="AM44" s="22"/>
      <c r="AN44" s="132"/>
      <c r="AO44" s="132"/>
      <c r="AP44" s="133"/>
      <c r="AQ44" s="133"/>
      <c r="AR44" s="82"/>
      <c r="AS44" s="83"/>
    </row>
    <row r="45" spans="2:93" ht="12.75" customHeight="1" x14ac:dyDescent="0.2">
      <c r="B45" s="85"/>
      <c r="C45" s="86"/>
      <c r="D45" s="87"/>
      <c r="E45" s="87"/>
      <c r="F45" s="87"/>
      <c r="G45" s="87"/>
      <c r="H45" s="87"/>
      <c r="I45" s="19"/>
      <c r="J45" s="130"/>
      <c r="K45" s="130"/>
      <c r="L45" s="131"/>
      <c r="M45" s="131"/>
      <c r="N45" s="19"/>
      <c r="O45" s="130"/>
      <c r="P45" s="130"/>
      <c r="Q45" s="131"/>
      <c r="R45" s="131"/>
      <c r="S45" s="19"/>
      <c r="T45" s="130"/>
      <c r="U45" s="130"/>
      <c r="V45" s="131"/>
      <c r="W45" s="131"/>
      <c r="X45" s="19"/>
      <c r="Y45" s="130"/>
      <c r="Z45" s="130"/>
      <c r="AA45" s="131"/>
      <c r="AB45" s="131"/>
      <c r="AC45" s="19"/>
      <c r="AD45" s="130"/>
      <c r="AE45" s="130"/>
      <c r="AF45" s="131"/>
      <c r="AG45" s="131"/>
      <c r="AH45" s="19"/>
      <c r="AI45" s="130"/>
      <c r="AJ45" s="130"/>
      <c r="AK45" s="131"/>
      <c r="AL45" s="131"/>
      <c r="AM45" s="19"/>
      <c r="AN45" s="130"/>
      <c r="AO45" s="130"/>
      <c r="AP45" s="131"/>
      <c r="AQ45" s="131"/>
      <c r="AR45" s="82"/>
      <c r="AS45" s="83"/>
    </row>
    <row r="46" spans="2:93" ht="12.75" customHeight="1" x14ac:dyDescent="0.2">
      <c r="B46" s="79" t="s">
        <v>75</v>
      </c>
      <c r="C46" s="79"/>
      <c r="D46" s="80">
        <f>SUM(D28:D45)</f>
        <v>0</v>
      </c>
      <c r="E46" s="80"/>
      <c r="F46" s="80"/>
      <c r="G46" s="80"/>
      <c r="H46" s="80"/>
      <c r="I46" s="80">
        <f>SUM(I28:I45)</f>
        <v>0</v>
      </c>
      <c r="J46" s="80"/>
      <c r="K46" s="80"/>
      <c r="L46" s="80"/>
      <c r="M46" s="80"/>
      <c r="N46" s="80">
        <f>SUM(N28:N45)</f>
        <v>0</v>
      </c>
      <c r="O46" s="80"/>
      <c r="P46" s="80"/>
      <c r="Q46" s="80"/>
      <c r="R46" s="80"/>
      <c r="S46" s="80">
        <f>SUM(S28:S45)</f>
        <v>0</v>
      </c>
      <c r="T46" s="80"/>
      <c r="U46" s="80"/>
      <c r="V46" s="80"/>
      <c r="W46" s="80"/>
      <c r="X46" s="80">
        <f>SUM(X28:X45)</f>
        <v>0</v>
      </c>
      <c r="Y46" s="80"/>
      <c r="Z46" s="80"/>
      <c r="AA46" s="80"/>
      <c r="AB46" s="80"/>
      <c r="AC46" s="80">
        <f>SUM(AC28:AC45)</f>
        <v>0</v>
      </c>
      <c r="AD46" s="80"/>
      <c r="AE46" s="80"/>
      <c r="AF46" s="80"/>
      <c r="AG46" s="80"/>
      <c r="AH46" s="80">
        <f>SUM(AH28:AH45)</f>
        <v>0</v>
      </c>
      <c r="AI46" s="80"/>
      <c r="AJ46" s="80"/>
      <c r="AK46" s="80"/>
      <c r="AL46" s="80"/>
      <c r="AM46" s="80">
        <f>SUM(AM28:AM45)</f>
        <v>0</v>
      </c>
      <c r="AN46" s="80"/>
      <c r="AO46" s="80"/>
      <c r="AP46" s="80"/>
      <c r="AQ46" s="80"/>
      <c r="AR46" s="27"/>
      <c r="AS46" s="28"/>
      <c r="AV46" s="29"/>
      <c r="BB46" s="15">
        <f>IF(OR(D46&gt;ROUND((D$4+0.9)/2,0),SUMIF($B28:$B45,"",D28:D45)&lt;&gt;0),1,0)</f>
        <v>0</v>
      </c>
      <c r="BC46" s="16"/>
      <c r="BD46" s="16"/>
      <c r="BE46" s="16"/>
      <c r="BF46" s="17"/>
      <c r="BG46" s="15">
        <f>IF(OR(I46&gt;ROUND((I$4+0.9)/2,0),SUMIF($B28:$B45,"",I28:I45)&lt;&gt;0),1,0)</f>
        <v>0</v>
      </c>
      <c r="BH46" s="16"/>
      <c r="BI46" s="16"/>
      <c r="BJ46" s="16"/>
      <c r="BK46" s="17"/>
      <c r="BL46" s="15">
        <f>IF(OR(N46&gt;ROUND((N$4+0.9)/2,0),SUMIF($B28:$B45,"",N28:N45)&lt;&gt;0),1,0)</f>
        <v>0</v>
      </c>
      <c r="BM46" s="16"/>
      <c r="BN46" s="16"/>
      <c r="BO46" s="16"/>
      <c r="BP46" s="17"/>
      <c r="BQ46" s="15">
        <f>IF(OR(S46&gt;ROUND((S$4+0.9)/2,0),SUMIF($B28:$B45,"",S28:S45)&lt;&gt;0),1,0)</f>
        <v>0</v>
      </c>
      <c r="BR46" s="16"/>
      <c r="BS46" s="16"/>
      <c r="BT46" s="16"/>
      <c r="BU46" s="17"/>
      <c r="BV46" s="15">
        <f>IF(OR(X46&gt;ROUND((X$4+0.9)/2,0),SUMIF($B28:$B45,"",X28:X45)&lt;&gt;0),1,0)</f>
        <v>0</v>
      </c>
      <c r="BW46" s="16"/>
      <c r="BX46" s="16"/>
      <c r="BY46" s="16"/>
      <c r="BZ46" s="17"/>
      <c r="CA46" s="15">
        <f>IF(OR(AC46&gt;ROUND((AC$4+0.9)/2,0),SUMIF($B28:$B45,"",AC28:AC45)&lt;&gt;0),1,0)</f>
        <v>0</v>
      </c>
      <c r="CB46" s="16"/>
      <c r="CC46" s="16"/>
      <c r="CD46" s="16"/>
      <c r="CE46" s="17"/>
      <c r="CF46" s="15">
        <f>IF(OR(AH46&gt;ROUND((AH$4+0.9)/2,0),SUMIF($B28:$B45,"",AH28:AH45)&lt;&gt;0),1,0)</f>
        <v>0</v>
      </c>
      <c r="CG46" s="16"/>
      <c r="CH46" s="16"/>
      <c r="CI46" s="16"/>
      <c r="CJ46" s="17"/>
      <c r="CK46" s="15">
        <f>IF(OR(AM46&gt;ROUND((AM$4+0.9)/2,0),SUMIF($B28:$B45,"",AM28:AM45)&lt;&gt;0),1,0)</f>
        <v>0</v>
      </c>
      <c r="CL46" s="16"/>
      <c r="CM46" s="16"/>
      <c r="CN46" s="16"/>
      <c r="CO46" s="17"/>
    </row>
    <row r="47" spans="2:93" ht="12.75" customHeight="1" x14ac:dyDescent="0.2">
      <c r="B47" s="114" t="s">
        <v>76</v>
      </c>
      <c r="C47" s="115"/>
      <c r="D47" s="22"/>
      <c r="E47" s="99" t="str">
        <f>IF(AND(D47+BB47&gt;0,H48&gt;0),VLOOKUP(BB48+BC48+E48+H48,AtomicResultsInfo,VLOOKUP($B47,AtomicResultsProjectInfo,2,0)),"")</f>
        <v/>
      </c>
      <c r="F47" s="99"/>
      <c r="G47" s="99"/>
      <c r="H47" s="99"/>
      <c r="I47" s="22"/>
      <c r="J47" s="99" t="str">
        <f>IF(AND(I47+BG47&gt;0,M48&gt;0),VLOOKUP(BG48+BH48+J48+M48,AtomicResultsInfo,VLOOKUP($B47,AtomicResultsProjectInfo,2,0)),"")</f>
        <v/>
      </c>
      <c r="K47" s="99"/>
      <c r="L47" s="99"/>
      <c r="M47" s="99"/>
      <c r="N47" s="22"/>
      <c r="O47" s="99" t="str">
        <f>IF(AND(N47+BL47&gt;0,R48&gt;0),VLOOKUP(BL48+BM48+O48+R48,AtomicResultsInfo,VLOOKUP($B47,AtomicResultsProjectInfo,2,0)),"")</f>
        <v/>
      </c>
      <c r="P47" s="99"/>
      <c r="Q47" s="99"/>
      <c r="R47" s="99"/>
      <c r="S47" s="22"/>
      <c r="T47" s="99" t="str">
        <f>IF(AND(S47+BQ47&gt;0,W48&gt;0),VLOOKUP(BQ48+BR48+T48+W48,AtomicResultsInfo,VLOOKUP($B47,AtomicResultsProjectInfo,2,0)),"")</f>
        <v/>
      </c>
      <c r="U47" s="99"/>
      <c r="V47" s="99"/>
      <c r="W47" s="99"/>
      <c r="X47" s="22"/>
      <c r="Y47" s="99" t="str">
        <f>IF(AND(X47+BV47&gt;0,AB48&gt;0),VLOOKUP(BV48+BW48+Y48+AB48,AtomicResultsInfo,VLOOKUP($B47,AtomicResultsProjectInfo,2,0)),"")</f>
        <v/>
      </c>
      <c r="Z47" s="99"/>
      <c r="AA47" s="99"/>
      <c r="AB47" s="99"/>
      <c r="AC47" s="22"/>
      <c r="AD47" s="99" t="str">
        <f>IF(AND(AC47+CA47&gt;0,AG48&gt;0),VLOOKUP(CA48+CB48+AD48+AG48,AtomicResultsInfo,VLOOKUP($B47,AtomicResultsProjectInfo,2,0)),"")</f>
        <v/>
      </c>
      <c r="AE47" s="99"/>
      <c r="AF47" s="99"/>
      <c r="AG47" s="99"/>
      <c r="AH47" s="22"/>
      <c r="AI47" s="99" t="str">
        <f>IF(AND(AH47+CF47&gt;0,AL48&gt;0),VLOOKUP(CF48+CG48+AI48+AL48,AtomicResultsInfo,VLOOKUP($B47,AtomicResultsProjectInfo,2,0)),"")</f>
        <v/>
      </c>
      <c r="AJ47" s="99"/>
      <c r="AK47" s="99"/>
      <c r="AL47" s="99"/>
      <c r="AM47" s="22"/>
      <c r="AN47" s="99" t="str">
        <f>IF(AND(AM47+CK47&gt;0,AQ48&gt;0),VLOOKUP(CK48+CL48+AN48+AQ48,AtomicResultsInfo,VLOOKUP($B47,AtomicResultsProjectInfo,2,0)),"")</f>
        <v/>
      </c>
      <c r="AO47" s="99"/>
      <c r="AP47" s="99"/>
      <c r="AQ47" s="99"/>
      <c r="AR47" s="94" t="s">
        <v>12</v>
      </c>
      <c r="AS47" s="112"/>
      <c r="BB47" s="15">
        <f>IF(AX47&lt;0,AW48,0)</f>
        <v>0</v>
      </c>
      <c r="BC47" s="16">
        <f>IF(F48&lt;&gt;"",VLOOKUP(F48,TurnInfo,2,0),-1)</f>
        <v>-1</v>
      </c>
      <c r="BD47" s="16">
        <f>IF(AND(UPPER(LEFT(E47,1))="B",F48&lt;&gt;""),VLOOKUP(F48,TurnInfo,2,0),-1)</f>
        <v>-1</v>
      </c>
      <c r="BE47" s="16">
        <f>IF(ISERR(FIND("[",E47)),-1,FIND("[",E47))</f>
        <v>-1</v>
      </c>
      <c r="BF47" s="17">
        <f>IF(E47&lt;&gt;"",IF(AND(LEFT(E47,2)&lt;&gt;"--",LEFT(E47,1)&lt;&gt;"["),IF(LEFT(E47,2)="-2",2,1),0),0)</f>
        <v>0</v>
      </c>
      <c r="BG47" s="15">
        <f>IF(BC47&lt;0,BB47+D47+D48,0)</f>
        <v>0</v>
      </c>
      <c r="BH47" s="16">
        <f>IF(K48&lt;&gt;"",VLOOKUP(K48,TurnInfo,2,0),-1)</f>
        <v>-1</v>
      </c>
      <c r="BI47" s="16">
        <f>IF(AND(UPPER(LEFT(J47,1))="B",K48&lt;&gt;""),VLOOKUP(K48,TurnInfo,2,0),-1)</f>
        <v>-1</v>
      </c>
      <c r="BJ47" s="16">
        <f>IF(ISERR(FIND("[",J47)),-1,FIND("[",J47))</f>
        <v>-1</v>
      </c>
      <c r="BK47" s="17">
        <f>IF(J47&lt;&gt;"",IF(AND(LEFT(J47,2)&lt;&gt;"--",LEFT(J47,1)&lt;&gt;"["),IF(LEFT(J47,2)="-2",2,1),0),0)</f>
        <v>0</v>
      </c>
      <c r="BL47" s="15">
        <f>IF(BH47&lt;0,BG47+I47+I48,0)</f>
        <v>0</v>
      </c>
      <c r="BM47" s="16">
        <f>IF(P48&lt;&gt;"",VLOOKUP(P48,TurnInfo,2,0),-1)</f>
        <v>-1</v>
      </c>
      <c r="BN47" s="16">
        <f>IF(AND(UPPER(LEFT(O47,1))="B",P48&lt;&gt;""),VLOOKUP(P48,TurnInfo,2,0),-1)</f>
        <v>-1</v>
      </c>
      <c r="BO47" s="16">
        <f>IF(ISERR(FIND("[",O47)),-1,FIND("[",O47))</f>
        <v>-1</v>
      </c>
      <c r="BP47" s="17">
        <f>IF(O47&lt;&gt;"",IF(AND(LEFT(O47,2)&lt;&gt;"--",LEFT(O47,1)&lt;&gt;"["),IF(LEFT(O47,2)="-2",2,1),0),0)</f>
        <v>0</v>
      </c>
      <c r="BQ47" s="15">
        <f>IF(BM47&lt;0,BL47+N47+N48,0)</f>
        <v>0</v>
      </c>
      <c r="BR47" s="16">
        <f>IF(U48&lt;&gt;"",VLOOKUP(U48,TurnInfo,2,0),-1)</f>
        <v>-1</v>
      </c>
      <c r="BS47" s="16">
        <f>IF(AND(UPPER(LEFT(T47,1))="B",U48&lt;&gt;""),VLOOKUP(U48,TurnInfo,2,0),-1)</f>
        <v>-1</v>
      </c>
      <c r="BT47" s="16">
        <f>IF(ISERR(FIND("[",T47)),-1,FIND("[",T47))</f>
        <v>-1</v>
      </c>
      <c r="BU47" s="17">
        <f>IF(T47&lt;&gt;"",IF(AND(LEFT(T47,2)&lt;&gt;"--",LEFT(T47,1)&lt;&gt;"["),IF(LEFT(T47,2)="-2",2,1),0),0)</f>
        <v>0</v>
      </c>
      <c r="BV47" s="15">
        <f>IF(BR47&lt;0,BQ47+S47+S48,0)</f>
        <v>0</v>
      </c>
      <c r="BW47" s="16">
        <f>IF(Z48&lt;&gt;"",VLOOKUP(Z48,TurnInfo,2,0),-1)</f>
        <v>-1</v>
      </c>
      <c r="BX47" s="16">
        <f>IF(AND(UPPER(LEFT(Y47,1))="B",Z48&lt;&gt;""),VLOOKUP(Z48,TurnInfo,2,0),-1)</f>
        <v>-1</v>
      </c>
      <c r="BY47" s="16">
        <f>IF(ISERR(FIND("[",Y47)),-1,FIND("[",Y47))</f>
        <v>-1</v>
      </c>
      <c r="BZ47" s="17">
        <f>IF(Y47&lt;&gt;"",IF(AND(LEFT(Y47,2)&lt;&gt;"--",LEFT(Y47,1)&lt;&gt;"["),IF(LEFT(Y47,2)="-2",2,1),0),0)</f>
        <v>0</v>
      </c>
      <c r="CA47" s="15">
        <f>IF(BW47&lt;0,BV47+X47+X48,0)</f>
        <v>0</v>
      </c>
      <c r="CB47" s="16">
        <f>IF(AE48&lt;&gt;"",VLOOKUP(AE48,TurnInfo,2,0),-1)</f>
        <v>-1</v>
      </c>
      <c r="CC47" s="16">
        <f>IF(AND(UPPER(LEFT(AD47,1))="B",AE48&lt;&gt;""),VLOOKUP(AE48,TurnInfo,2,0),-1)</f>
        <v>-1</v>
      </c>
      <c r="CD47" s="16">
        <f>IF(ISERR(FIND("[",AD47)),-1,FIND("[",AD47))</f>
        <v>-1</v>
      </c>
      <c r="CE47" s="17">
        <f>IF(AD47&lt;&gt;"",IF(AND(LEFT(AD47,2)&lt;&gt;"--",LEFT(AD47,1)&lt;&gt;"["),IF(LEFT(AD47,2)="-2",2,1),0),0)</f>
        <v>0</v>
      </c>
      <c r="CF47" s="15">
        <f>IF(CB47&lt;0,CA47+AC47+AC48,0)</f>
        <v>0</v>
      </c>
      <c r="CG47" s="16">
        <f>IF(AJ48&lt;&gt;"",VLOOKUP(AJ48,TurnInfo,2,0),-1)</f>
        <v>-1</v>
      </c>
      <c r="CH47" s="16">
        <f>IF(AND(UPPER(LEFT(AI47,1))="B",AJ48&lt;&gt;""),VLOOKUP(AJ48,TurnInfo,2,0),-1)</f>
        <v>-1</v>
      </c>
      <c r="CI47" s="16">
        <f>IF(ISERR(FIND("[",AI47)),-1,FIND("[",AI47))</f>
        <v>-1</v>
      </c>
      <c r="CJ47" s="17">
        <f>IF(AI47&lt;&gt;"",IF(AND(LEFT(AI47,2)&lt;&gt;"--",LEFT(AI47,1)&lt;&gt;"["),IF(LEFT(AI47,2)="-2",2,1),0),0)</f>
        <v>0</v>
      </c>
      <c r="CK47" s="15">
        <f>IF(CG47&lt;0,CF47+AH47+AH48,0)</f>
        <v>0</v>
      </c>
      <c r="CL47" s="16">
        <f>IF(AO48&lt;&gt;"",VLOOKUP(AO48,TurnInfo,2,0),-1)</f>
        <v>-1</v>
      </c>
      <c r="CM47" s="16">
        <f>IF(AND(UPPER(LEFT(AN47,1))="B",AO48&lt;&gt;""),VLOOKUP(AO48,TurnInfo,2,0),-1)</f>
        <v>-1</v>
      </c>
      <c r="CN47" s="16">
        <f>IF(ISERR(FIND("[",AN47)),-1,FIND("[",AN47))</f>
        <v>-1</v>
      </c>
      <c r="CO47" s="17">
        <f>IF(AN47&lt;&gt;"",IF(AND(LEFT(AN47,2)&lt;&gt;"--",LEFT(AN47,1)&lt;&gt;"["),IF(LEFT(AN47,2)="-2",2,1),0),0)</f>
        <v>0</v>
      </c>
    </row>
    <row r="48" spans="2:93" ht="12.75" customHeight="1" x14ac:dyDescent="0.2">
      <c r="B48" s="114"/>
      <c r="C48" s="115"/>
      <c r="D48" s="19"/>
      <c r="E48" s="20"/>
      <c r="F48" s="113"/>
      <c r="G48" s="113"/>
      <c r="H48" s="21"/>
      <c r="I48" s="19"/>
      <c r="J48" s="20"/>
      <c r="K48" s="113"/>
      <c r="L48" s="113"/>
      <c r="M48" s="21"/>
      <c r="N48" s="19"/>
      <c r="O48" s="20"/>
      <c r="P48" s="113"/>
      <c r="Q48" s="113"/>
      <c r="R48" s="21"/>
      <c r="S48" s="19"/>
      <c r="T48" s="20"/>
      <c r="U48" s="113"/>
      <c r="V48" s="113"/>
      <c r="W48" s="21"/>
      <c r="X48" s="19"/>
      <c r="Y48" s="20"/>
      <c r="Z48" s="113"/>
      <c r="AA48" s="113"/>
      <c r="AB48" s="21"/>
      <c r="AC48" s="19"/>
      <c r="AD48" s="20"/>
      <c r="AE48" s="113"/>
      <c r="AF48" s="113"/>
      <c r="AG48" s="21"/>
      <c r="AH48" s="19"/>
      <c r="AI48" s="20"/>
      <c r="AJ48" s="113"/>
      <c r="AK48" s="113"/>
      <c r="AL48" s="21"/>
      <c r="AM48" s="19"/>
      <c r="AN48" s="20"/>
      <c r="AO48" s="113"/>
      <c r="AP48" s="113"/>
      <c r="AQ48" s="21"/>
      <c r="AR48" s="94"/>
      <c r="AS48" s="112"/>
      <c r="BB48" s="15">
        <f>D47+D48+BB47+AZ48</f>
        <v>0</v>
      </c>
      <c r="BC48" s="16"/>
      <c r="BD48" s="16">
        <f>IF(AY47&gt;0,1,0)+AY48</f>
        <v>0</v>
      </c>
      <c r="BE48" s="16">
        <f>IF(BC47&gt;0,IF(BE47&gt;0,VALUE(MID(E47,BE47+1,FIND("]",E47)-BE47-1)),0),AZ48)</f>
        <v>0</v>
      </c>
      <c r="BF48" s="17">
        <f>BA48+IF(D47&gt;0,1,0)</f>
        <v>0</v>
      </c>
      <c r="BG48" s="15">
        <f>I47+I48+BG47+BE48</f>
        <v>0</v>
      </c>
      <c r="BH48" s="16"/>
      <c r="BI48" s="16">
        <f>IF(BD47&gt;0,1,0)+BD48</f>
        <v>0</v>
      </c>
      <c r="BJ48" s="16">
        <f>IF(BH47&gt;0,IF(BJ47&gt;0,VALUE(MID(J47,BJ47+1,FIND("]",J47)-BJ47-1)),0),BE48)</f>
        <v>0</v>
      </c>
      <c r="BK48" s="17">
        <f>BF48+IF(I47&gt;0,1,0)</f>
        <v>0</v>
      </c>
      <c r="BL48" s="15">
        <f>N47+N48+BL47+BJ48</f>
        <v>0</v>
      </c>
      <c r="BM48" s="16"/>
      <c r="BN48" s="16">
        <f>IF(BI47&gt;0,1,0)+BI48</f>
        <v>0</v>
      </c>
      <c r="BO48" s="16">
        <f>IF(BM47&gt;0,IF(BO47&gt;0,VALUE(MID(O47,BO47+1,FIND("]",O47)-BO47-1)),0),BJ48)</f>
        <v>0</v>
      </c>
      <c r="BP48" s="17">
        <f>BK48+IF(N47&gt;0,1,0)</f>
        <v>0</v>
      </c>
      <c r="BQ48" s="15">
        <f>S47+S48+BQ47+BO48</f>
        <v>0</v>
      </c>
      <c r="BR48" s="16"/>
      <c r="BS48" s="16">
        <f>IF(BN47&gt;0,1,0)+BN48</f>
        <v>0</v>
      </c>
      <c r="BT48" s="16">
        <f>IF(BR47&gt;0,IF(BT47&gt;0,VALUE(MID(T47,BT47+1,FIND("]",T47)-BT47-1)),0),BO48)</f>
        <v>0</v>
      </c>
      <c r="BU48" s="17">
        <f>BP48+IF(S47&gt;0,1,0)</f>
        <v>0</v>
      </c>
      <c r="BV48" s="15">
        <f>X47+X48+BV47+BT48</f>
        <v>0</v>
      </c>
      <c r="BW48" s="16"/>
      <c r="BX48" s="16">
        <f>IF(BS47&gt;0,1,0)+BS48</f>
        <v>0</v>
      </c>
      <c r="BY48" s="16">
        <f>IF(BW47&gt;0,IF(BY47&gt;0,VALUE(MID(Y47,BY47+1,FIND("]",Y47)-BY47-1)),0),BT48)</f>
        <v>0</v>
      </c>
      <c r="BZ48" s="17">
        <f>BU48+IF(X47&gt;0,1,0)</f>
        <v>0</v>
      </c>
      <c r="CA48" s="15">
        <f>AC47+AC48+CA47+BY48</f>
        <v>0</v>
      </c>
      <c r="CB48" s="16"/>
      <c r="CC48" s="16">
        <f>IF(BX47&gt;0,1,0)+BX48</f>
        <v>0</v>
      </c>
      <c r="CD48" s="16">
        <f>IF(CB47&gt;0,IF(CD47&gt;0,VALUE(MID(AD47,CD47+1,FIND("]",AD47)-CD47-1)),0),BY48)</f>
        <v>0</v>
      </c>
      <c r="CE48" s="17">
        <f>BZ48+IF(AC47&gt;0,1,0)</f>
        <v>0</v>
      </c>
      <c r="CF48" s="15">
        <f>AH47+AH48+CF47+CD48</f>
        <v>0</v>
      </c>
      <c r="CG48" s="16"/>
      <c r="CH48" s="16">
        <f>IF(CC47&gt;0,1,0)+CC48</f>
        <v>0</v>
      </c>
      <c r="CI48" s="16">
        <f>IF(CG47&gt;0,IF(CI47&gt;0,VALUE(MID(AI47,CI47+1,FIND("]",AI47)-CI47-1)),0),CD48)</f>
        <v>0</v>
      </c>
      <c r="CJ48" s="17">
        <f>CE48+IF(AH47&gt;0,1,0)</f>
        <v>0</v>
      </c>
      <c r="CK48" s="15">
        <f>AM47+AM48+CK47+CI48</f>
        <v>0</v>
      </c>
      <c r="CL48" s="16"/>
      <c r="CM48" s="16">
        <f>IF(CH47&gt;0,1,0)+CH48</f>
        <v>0</v>
      </c>
      <c r="CN48" s="16">
        <f>IF(CL47&gt;0,IF(CN47&gt;0,VALUE(MID(AN47,CN47+1,FIND("]",AN47)-CN47-1)),0),CI48)</f>
        <v>0</v>
      </c>
      <c r="CO48" s="17">
        <f>CJ48+IF(AM47&gt;0,1,0)</f>
        <v>0</v>
      </c>
    </row>
    <row r="49" spans="2:93" ht="12.75" customHeight="1" x14ac:dyDescent="0.2">
      <c r="B49" s="128" t="s">
        <v>77</v>
      </c>
      <c r="C49" s="110"/>
      <c r="D49" s="22"/>
      <c r="E49" s="99" t="str">
        <f>IF(AND(D49+BB49&gt;0,H50&gt;0),INDEX(AtomicResultsInfo,BB50+BC50+E50+H50,VLOOKUP($B49,AtomicResultsProjectInfo,2,0)),"")</f>
        <v/>
      </c>
      <c r="F49" s="99"/>
      <c r="G49" s="99"/>
      <c r="H49" s="99"/>
      <c r="I49" s="22"/>
      <c r="J49" s="99" t="str">
        <f>IF(AND(I49+BG49&gt;0,M50&gt;0),INDEX(AtomicResultsInfo,BG50+BH50+J50+M50,VLOOKUP($B49,AtomicResultsProjectInfo,2,0)),"")</f>
        <v/>
      </c>
      <c r="K49" s="99"/>
      <c r="L49" s="99"/>
      <c r="M49" s="99"/>
      <c r="N49" s="22"/>
      <c r="O49" s="99" t="str">
        <f>IF(AND(N49+BL49&gt;0,R50&gt;0),INDEX(AtomicResultsInfo,BL50+BM50+O50+R50,VLOOKUP($B49,AtomicResultsProjectInfo,2,0)),"")</f>
        <v/>
      </c>
      <c r="P49" s="99"/>
      <c r="Q49" s="99"/>
      <c r="R49" s="99"/>
      <c r="S49" s="22"/>
      <c r="T49" s="99" t="str">
        <f>IF(AND(S49+BQ49&gt;0,W50&gt;0),INDEX(AtomicResultsInfo,BQ50+BR50+T50+W50,VLOOKUP($B49,AtomicResultsProjectInfo,2,0)),"")</f>
        <v/>
      </c>
      <c r="U49" s="99"/>
      <c r="V49" s="99"/>
      <c r="W49" s="99"/>
      <c r="X49" s="22"/>
      <c r="Y49" s="99" t="str">
        <f>IF(AND(X49+BV49&gt;0,AB50&gt;0),INDEX(AtomicResultsInfo,BV50+BW50+Y50+AB50,VLOOKUP($B49,AtomicResultsProjectInfo,2,0)),"")</f>
        <v/>
      </c>
      <c r="Z49" s="99"/>
      <c r="AA49" s="99"/>
      <c r="AB49" s="99"/>
      <c r="AC49" s="22"/>
      <c r="AD49" s="99" t="str">
        <f>IF(AND(AC49+CA49&gt;0,AG50&gt;0),INDEX(AtomicResultsInfo,CA50+CB50+AD50+AG50,VLOOKUP($B49,AtomicResultsProjectInfo,2,0)),"")</f>
        <v/>
      </c>
      <c r="AE49" s="99"/>
      <c r="AF49" s="99"/>
      <c r="AG49" s="99"/>
      <c r="AH49" s="22"/>
      <c r="AI49" s="99" t="str">
        <f>IF(AND(AH49+CF49&gt;0,AL50&gt;0),INDEX(AtomicResultsInfo,CF50+CG50+AI50+AL50,VLOOKUP($B49,AtomicResultsProjectInfo,2,0)),"")</f>
        <v/>
      </c>
      <c r="AJ49" s="99"/>
      <c r="AK49" s="99"/>
      <c r="AL49" s="99"/>
      <c r="AM49" s="22"/>
      <c r="AN49" s="99" t="str">
        <f>IF(AND(AM49+CK49&gt;0,AQ50&gt;0),INDEX(AtomicResultsInfo,CK50+CL50+AN50+AQ50,VLOOKUP($B49,AtomicResultsProjectInfo,2,0)),"")</f>
        <v/>
      </c>
      <c r="AO49" s="99"/>
      <c r="AP49" s="99"/>
      <c r="AQ49" s="99"/>
      <c r="AR49" s="88" t="s">
        <v>25</v>
      </c>
      <c r="AS49" s="109"/>
      <c r="AV49" s="1">
        <v>1</v>
      </c>
      <c r="BB49" s="15">
        <f>IF(AX49&lt;0,AW50,0)</f>
        <v>0</v>
      </c>
      <c r="BC49" s="16">
        <f>IF(F50&lt;&gt;"",VLOOKUP(F50,TurnInfo,2,0),-1)</f>
        <v>-1</v>
      </c>
      <c r="BD49" s="16">
        <f>IF($AV49&gt;=1,-1*AY50+IF($AV49&gt;=2,AY$50+IF(AND(BC$49&gt;0,BC$49&lt;BC49),1,0),0),0)</f>
        <v>0</v>
      </c>
      <c r="BE49" s="16">
        <f>IF(ISERR(FIND("[",E49)),-1,FIND("[",E49))</f>
        <v>-1</v>
      </c>
      <c r="BF49" s="17">
        <f>IF(E49&lt;&gt;"",IF(AND(LEFT(E49,2)&lt;&gt;"--",LEFT(E49,1)&lt;&gt;"["),IF(LEFT(E49,2)="-2",2,1),0),0)</f>
        <v>0</v>
      </c>
      <c r="BG49" s="15">
        <f>IF(BC49&lt;0,BB49+D49+D50,0)</f>
        <v>0</v>
      </c>
      <c r="BH49" s="16">
        <f>IF(K50&lt;&gt;"",VLOOKUP(K50,TurnInfo,2,0),-1)</f>
        <v>-1</v>
      </c>
      <c r="BI49" s="16">
        <f>IF($AV49&gt;=1,-1*BD50+IF($AV49&gt;=2,BD$50+IF(AND(BH$49&gt;0,BH$49&lt;BH49),1,0),0),0)</f>
        <v>0</v>
      </c>
      <c r="BJ49" s="16">
        <f>IF(ISERR(FIND("[",J49)),-1,FIND("[",J49))</f>
        <v>-1</v>
      </c>
      <c r="BK49" s="17">
        <f>IF(J49&lt;&gt;"",IF(AND(LEFT(J49,2)&lt;&gt;"--",LEFT(J49,1)&lt;&gt;"["),IF(LEFT(J49,2)="-2",2,1),0),0)</f>
        <v>0</v>
      </c>
      <c r="BL49" s="15">
        <f>IF(BH49&lt;0,BG49+I49+I50,0)</f>
        <v>0</v>
      </c>
      <c r="BM49" s="16">
        <f>IF(P50&lt;&gt;"",VLOOKUP(P50,TurnInfo,2,0),-1)</f>
        <v>-1</v>
      </c>
      <c r="BN49" s="16">
        <f>IF($AV49&gt;=1,-1*BI50+IF($AV49&gt;=2,BI$50+IF(AND(BM$49&gt;0,BM$49&lt;BM49),1,0),0),0)</f>
        <v>0</v>
      </c>
      <c r="BO49" s="16">
        <f>IF(ISERR(FIND("[",O49)),-1,FIND("[",O49))</f>
        <v>-1</v>
      </c>
      <c r="BP49" s="17">
        <f>IF(O49&lt;&gt;"",IF(AND(LEFT(O49,2)&lt;&gt;"--",LEFT(O49,1)&lt;&gt;"["),IF(LEFT(O49,2)="-2",2,1),0),0)</f>
        <v>0</v>
      </c>
      <c r="BQ49" s="15">
        <f>IF(BM49&lt;0,BL49+N49+N50,0)</f>
        <v>0</v>
      </c>
      <c r="BR49" s="16">
        <f>IF(U50&lt;&gt;"",VLOOKUP(U50,TurnInfo,2,0),-1)</f>
        <v>-1</v>
      </c>
      <c r="BS49" s="16">
        <f>IF($AV49&gt;=1,-1*BN50+IF($AV49&gt;=2,BN$50+IF(AND(BR$49&gt;0,BR$49&lt;BR49),1,0),0),0)</f>
        <v>0</v>
      </c>
      <c r="BT49" s="16">
        <f>IF(ISERR(FIND("[",T49)),-1,FIND("[",T49))</f>
        <v>-1</v>
      </c>
      <c r="BU49" s="17">
        <f>IF(T49&lt;&gt;"",IF(AND(LEFT(T49,2)&lt;&gt;"--",LEFT(T49,1)&lt;&gt;"["),IF(LEFT(T49,2)="-2",2,1),0),0)</f>
        <v>0</v>
      </c>
      <c r="BV49" s="15">
        <f>IF(BR49&lt;0,BQ49+S49+S50,0)</f>
        <v>0</v>
      </c>
      <c r="BW49" s="16">
        <f>IF(Z50&lt;&gt;"",VLOOKUP(Z50,TurnInfo,2,0),-1)</f>
        <v>-1</v>
      </c>
      <c r="BX49" s="16">
        <f>IF($AV49&gt;=1,-1*BS50+IF($AV49&gt;=2,BS$50+IF(AND(BW$49&gt;0,BW$49&lt;BW49),1,0),0),0)</f>
        <v>0</v>
      </c>
      <c r="BY49" s="16">
        <f>IF(ISERR(FIND("[",Y49)),-1,FIND("[",Y49))</f>
        <v>-1</v>
      </c>
      <c r="BZ49" s="17">
        <f>IF(Y49&lt;&gt;"",IF(AND(LEFT(Y49,2)&lt;&gt;"--",LEFT(Y49,1)&lt;&gt;"["),IF(LEFT(Y49,2)="-2",2,1),0),0)</f>
        <v>0</v>
      </c>
      <c r="CA49" s="15">
        <f>IF(BW49&lt;0,BV49+X49+X50,0)</f>
        <v>0</v>
      </c>
      <c r="CB49" s="16">
        <f>IF(AE50&lt;&gt;"",VLOOKUP(AE50,TurnInfo,2,0),-1)</f>
        <v>-1</v>
      </c>
      <c r="CC49" s="16">
        <f>IF($AV49&gt;=1,-1*BX50+IF($AV49&gt;=2,BX$50+IF(AND(CB$49&gt;0,CB$49&lt;CB49),1,0),0),0)</f>
        <v>0</v>
      </c>
      <c r="CD49" s="16">
        <f>IF(ISERR(FIND("[",AD49)),-1,FIND("[",AD49))</f>
        <v>-1</v>
      </c>
      <c r="CE49" s="17">
        <f>IF(AD49&lt;&gt;"",IF(AND(LEFT(AD49,2)&lt;&gt;"--",LEFT(AD49,1)&lt;&gt;"["),IF(LEFT(AD49,2)="-2",2,1),0),0)</f>
        <v>0</v>
      </c>
      <c r="CF49" s="15">
        <f>IF(CB49&lt;0,CA49+AC49+AC50,0)</f>
        <v>0</v>
      </c>
      <c r="CG49" s="16">
        <f>IF(AJ50&lt;&gt;"",VLOOKUP(AJ50,TurnInfo,2,0),-1)</f>
        <v>-1</v>
      </c>
      <c r="CH49" s="16">
        <f>IF($AV49&gt;=1,-1*CC50+IF($AV49&gt;=2,CC$50+IF(AND(CG$49&gt;0,CG$49&lt;CG49),1,0),0),0)</f>
        <v>0</v>
      </c>
      <c r="CI49" s="16">
        <f>IF(ISERR(FIND("[",AI49)),-1,FIND("[",AI49))</f>
        <v>-1</v>
      </c>
      <c r="CJ49" s="17">
        <f>IF(AI49&lt;&gt;"",IF(AND(LEFT(AI49,2)&lt;&gt;"--",LEFT(AI49,1)&lt;&gt;"["),IF(LEFT(AI49,2)="-2",2,1),0),0)</f>
        <v>0</v>
      </c>
      <c r="CK49" s="15">
        <f>IF(CG49&lt;0,CF49+AH49+AH50,0)</f>
        <v>0</v>
      </c>
      <c r="CL49" s="16">
        <f>IF(AO50&lt;&gt;"",VLOOKUP(AO50,TurnInfo,2,0),-1)</f>
        <v>-1</v>
      </c>
      <c r="CM49" s="16">
        <f>IF($AV49&gt;=1,-1*CH50+IF($AV49&gt;=2,CH$50+IF(AND(CL$49&gt;0,CL$49&lt;CL49),1,0),0),0)</f>
        <v>0</v>
      </c>
      <c r="CN49" s="16">
        <f>IF(ISERR(FIND("[",AN49)),-1,FIND("[",AN49))</f>
        <v>-1</v>
      </c>
      <c r="CO49" s="17">
        <f>IF(AN49&lt;&gt;"",IF(AND(LEFT(AN49,2)&lt;&gt;"--",LEFT(AN49,1)&lt;&gt;"["),IF(LEFT(AN49,2)="-2",2,1),0),0)</f>
        <v>0</v>
      </c>
    </row>
    <row r="50" spans="2:93" ht="12.75" customHeight="1" x14ac:dyDescent="0.2">
      <c r="B50" s="128"/>
      <c r="C50" s="110"/>
      <c r="D50" s="19"/>
      <c r="E50" s="33">
        <f>IF(D49+BB49&gt;0,BD49,0)</f>
        <v>0</v>
      </c>
      <c r="F50" s="113"/>
      <c r="G50" s="113"/>
      <c r="H50" s="21"/>
      <c r="I50" s="19"/>
      <c r="J50" s="33">
        <f>IF(I49+BG49&gt;0,BI49,0)</f>
        <v>0</v>
      </c>
      <c r="K50" s="113"/>
      <c r="L50" s="113"/>
      <c r="M50" s="21"/>
      <c r="N50" s="19"/>
      <c r="O50" s="33">
        <f>IF(N49+BL49&gt;0,BN49,0)</f>
        <v>0</v>
      </c>
      <c r="P50" s="113"/>
      <c r="Q50" s="113"/>
      <c r="R50" s="21"/>
      <c r="S50" s="19"/>
      <c r="T50" s="33">
        <f>IF(S49+BQ49&gt;0,BS49,0)</f>
        <v>0</v>
      </c>
      <c r="U50" s="113"/>
      <c r="V50" s="113"/>
      <c r="W50" s="21"/>
      <c r="X50" s="19"/>
      <c r="Y50" s="33">
        <f>IF(X49+BV49&gt;0,BX49,0)</f>
        <v>0</v>
      </c>
      <c r="Z50" s="113"/>
      <c r="AA50" s="113"/>
      <c r="AB50" s="21"/>
      <c r="AC50" s="19"/>
      <c r="AD50" s="33">
        <f>IF(AC49+CA49&gt;0,CC49,0)</f>
        <v>0</v>
      </c>
      <c r="AE50" s="113"/>
      <c r="AF50" s="113"/>
      <c r="AG50" s="21"/>
      <c r="AH50" s="19"/>
      <c r="AI50" s="33">
        <f>IF(AH49+CF49&gt;0,CH49,0)</f>
        <v>0</v>
      </c>
      <c r="AJ50" s="113"/>
      <c r="AK50" s="113"/>
      <c r="AL50" s="21"/>
      <c r="AM50" s="19"/>
      <c r="AN50" s="33">
        <f>IF(AM49+CK49&gt;0,CM49,0)</f>
        <v>0</v>
      </c>
      <c r="AO50" s="113"/>
      <c r="AP50" s="113"/>
      <c r="AQ50" s="21"/>
      <c r="AR50" s="88"/>
      <c r="AS50" s="109"/>
      <c r="BB50" s="15">
        <f>D49+D50+BB49+AZ50</f>
        <v>0</v>
      </c>
      <c r="BC50" s="16">
        <f>IF(AND(BD$47&gt;0,BD$47&lt;BC49),1,0)+BD$48</f>
        <v>0</v>
      </c>
      <c r="BD50" s="16">
        <f>AY50+BF49</f>
        <v>0</v>
      </c>
      <c r="BE50" s="16">
        <f>IF(BC49&gt;0,IF(BE49&gt;0,VALUE(MID(E49,BE49+1,FIND("]",E49)-BE49-1)),0),AZ50)</f>
        <v>0</v>
      </c>
      <c r="BF50" s="17">
        <f>BA50+IF(D49&gt;0,1,0)</f>
        <v>0</v>
      </c>
      <c r="BG50" s="15">
        <f>I49+I50+BG49+BE50</f>
        <v>0</v>
      </c>
      <c r="BH50" s="16">
        <f>IF(AND(BI$47&gt;0,BI$47&lt;BH49),1,0)+BI$48</f>
        <v>0</v>
      </c>
      <c r="BI50" s="16">
        <f>BD50+BK49</f>
        <v>0</v>
      </c>
      <c r="BJ50" s="16">
        <f>IF(BH49&gt;0,IF(BJ49&gt;0,VALUE(MID(J49,BJ49+1,FIND("]",J49)-BJ49-1)),0),BE50)</f>
        <v>0</v>
      </c>
      <c r="BK50" s="17">
        <f>BF50+IF(I49&gt;0,1,0)</f>
        <v>0</v>
      </c>
      <c r="BL50" s="15">
        <f>N49+N50+BL49+BJ50</f>
        <v>0</v>
      </c>
      <c r="BM50" s="16">
        <f>IF(AND(BN$47&gt;0,BN$47&lt;BM49),1,0)+BN$48</f>
        <v>0</v>
      </c>
      <c r="BN50" s="16">
        <f>BI50+BP49</f>
        <v>0</v>
      </c>
      <c r="BO50" s="16">
        <f>IF(BM49&gt;0,IF(BO49&gt;0,VALUE(MID(O49,BO49+1,FIND("]",O49)-BO49-1)),0),BJ50)</f>
        <v>0</v>
      </c>
      <c r="BP50" s="17">
        <f>BK50+IF(N49&gt;0,1,0)</f>
        <v>0</v>
      </c>
      <c r="BQ50" s="15">
        <f>S49+S50+BQ49+BO50</f>
        <v>0</v>
      </c>
      <c r="BR50" s="16">
        <f>IF(AND(BS$47&gt;0,BS$47&lt;BR49),1,0)+BS$48</f>
        <v>0</v>
      </c>
      <c r="BS50" s="16">
        <f>BN50+BU49</f>
        <v>0</v>
      </c>
      <c r="BT50" s="16">
        <f>IF(BR49&gt;0,IF(BT49&gt;0,VALUE(MID(T49,BT49+1,FIND("]",T49)-BT49-1)),0),BO50)</f>
        <v>0</v>
      </c>
      <c r="BU50" s="17">
        <f>BP50+IF(S49&gt;0,1,0)</f>
        <v>0</v>
      </c>
      <c r="BV50" s="15">
        <f>X49+X50+BV49+BT50</f>
        <v>0</v>
      </c>
      <c r="BW50" s="16">
        <f>IF(AND(BX$47&gt;0,BX$47&lt;BW49),1,0)+BX$48</f>
        <v>0</v>
      </c>
      <c r="BX50" s="16">
        <f>BS50+BZ49</f>
        <v>0</v>
      </c>
      <c r="BY50" s="16">
        <f>IF(BW49&gt;0,IF(BY49&gt;0,VALUE(MID(Y49,BY49+1,FIND("]",Y49)-BY49-1)),0),BT50)</f>
        <v>0</v>
      </c>
      <c r="BZ50" s="17">
        <f>BU50+IF(X49&gt;0,1,0)</f>
        <v>0</v>
      </c>
      <c r="CA50" s="15">
        <f>AC49+AC50+CA49+BY50</f>
        <v>0</v>
      </c>
      <c r="CB50" s="16">
        <f>IF(AND(CC$47&gt;0,CC$47&lt;CB49),1,0)+CC$48</f>
        <v>0</v>
      </c>
      <c r="CC50" s="16">
        <f>BX50+CE49</f>
        <v>0</v>
      </c>
      <c r="CD50" s="16">
        <f>IF(CB49&gt;0,IF(CD49&gt;0,VALUE(MID(AD49,CD49+1,FIND("]",AD49)-CD49-1)),0),BY50)</f>
        <v>0</v>
      </c>
      <c r="CE50" s="17">
        <f>BZ50+IF(AC49&gt;0,1,0)</f>
        <v>0</v>
      </c>
      <c r="CF50" s="15">
        <f>AH49+AH50+CF49+CD50</f>
        <v>0</v>
      </c>
      <c r="CG50" s="16">
        <f>IF(AND(CH$47&gt;0,CH$47&lt;CG49),1,0)+CH$48</f>
        <v>0</v>
      </c>
      <c r="CH50" s="16">
        <f>CC50+CJ49</f>
        <v>0</v>
      </c>
      <c r="CI50" s="16">
        <f>IF(CG49&gt;0,IF(CI49&gt;0,VALUE(MID(AI49,CI49+1,FIND("]",AI49)-CI49-1)),0),CD50)</f>
        <v>0</v>
      </c>
      <c r="CJ50" s="17">
        <f>CE50+IF(AH49&gt;0,1,0)</f>
        <v>0</v>
      </c>
      <c r="CK50" s="15">
        <f>AM49+AM50+CK49+CI50</f>
        <v>0</v>
      </c>
      <c r="CL50" s="16">
        <f>IF(AND(CM$47&gt;0,CM$47&lt;CL49),1,0)+CM$48</f>
        <v>0</v>
      </c>
      <c r="CM50" s="16">
        <f>CH50+CO49</f>
        <v>0</v>
      </c>
      <c r="CN50" s="16">
        <f>IF(CL49&gt;0,IF(CN49&gt;0,VALUE(MID(AN49,CN49+1,FIND("]",AN49)-CN49-1)),0),CI50)</f>
        <v>0</v>
      </c>
      <c r="CO50" s="17">
        <f>CJ50+IF(AM49&gt;0,1,0)</f>
        <v>0</v>
      </c>
    </row>
    <row r="51" spans="2:93" ht="12.75" customHeight="1" x14ac:dyDescent="0.2">
      <c r="B51" s="128" t="s">
        <v>78</v>
      </c>
      <c r="C51" s="110"/>
      <c r="D51" s="92"/>
      <c r="E51" s="92"/>
      <c r="F51" s="92"/>
      <c r="G51" s="92"/>
      <c r="H51" s="92"/>
      <c r="I51" s="92"/>
      <c r="J51" s="92"/>
      <c r="K51" s="92"/>
      <c r="L51" s="92"/>
      <c r="M51" s="92"/>
      <c r="N51" s="22"/>
      <c r="O51" s="99" t="str">
        <f>IF(AND(N51+BL51&gt;0,R52&gt;0),INDEX(AtomicResultsInfo,BL52+BM52+O52+R52,VLOOKUP($B51,AtomicResultsProjectInfo,2,0)),"")</f>
        <v/>
      </c>
      <c r="P51" s="99"/>
      <c r="Q51" s="99"/>
      <c r="R51" s="99"/>
      <c r="S51" s="22"/>
      <c r="T51" s="99" t="str">
        <f>IF(AND(S51+BQ51&gt;0,W52&gt;0),INDEX(AtomicResultsInfo,BQ52+BR52+T52+W52,VLOOKUP($B51,AtomicResultsProjectInfo,2,0)),"")</f>
        <v/>
      </c>
      <c r="U51" s="99"/>
      <c r="V51" s="99"/>
      <c r="W51" s="99"/>
      <c r="X51" s="22"/>
      <c r="Y51" s="99" t="str">
        <f>IF(AND(X51+BV51&gt;0,AB52&gt;0),INDEX(AtomicResultsInfo,BV52+BW52+Y52+AB52,VLOOKUP($B51,AtomicResultsProjectInfo,2,0)),"")</f>
        <v/>
      </c>
      <c r="Z51" s="99"/>
      <c r="AA51" s="99"/>
      <c r="AB51" s="99"/>
      <c r="AC51" s="22"/>
      <c r="AD51" s="99" t="str">
        <f>IF(AND(AC51+CA51&gt;0,AG52&gt;0),INDEX(AtomicResultsInfo,CA52+CB52+AD52+AG52,VLOOKUP($B51,AtomicResultsProjectInfo,2,0)),"")</f>
        <v/>
      </c>
      <c r="AE51" s="99"/>
      <c r="AF51" s="99"/>
      <c r="AG51" s="99"/>
      <c r="AH51" s="22"/>
      <c r="AI51" s="99" t="str">
        <f>IF(AND(AH51+CF51&gt;0,AL52&gt;0),INDEX(AtomicResultsInfo,CF52+CG52+AI52+AL52,VLOOKUP($B51,AtomicResultsProjectInfo,2,0)),"")</f>
        <v/>
      </c>
      <c r="AJ51" s="99"/>
      <c r="AK51" s="99"/>
      <c r="AL51" s="99"/>
      <c r="AM51" s="22"/>
      <c r="AN51" s="99" t="str">
        <f>IF(AND(AM51+CK51&gt;0,AQ52&gt;0),INDEX(AtomicResultsInfo,CK52+CL52+AN52+AQ52,VLOOKUP($B51,AtomicResultsProjectInfo,2,0)),"")</f>
        <v/>
      </c>
      <c r="AO51" s="99"/>
      <c r="AP51" s="99"/>
      <c r="AQ51" s="99"/>
      <c r="AR51" s="88" t="s">
        <v>12</v>
      </c>
      <c r="AS51" s="109"/>
      <c r="BB51" s="15">
        <f>IF(AX51&lt;0,AW52,0)</f>
        <v>0</v>
      </c>
      <c r="BC51" s="16">
        <f>IF(F52&lt;&gt;"",VLOOKUP(F52,TurnInfo,2,0),-1)</f>
        <v>-1</v>
      </c>
      <c r="BD51" s="16">
        <f>IF($AV51&gt;=1,-1*AY52+IF($AV51&gt;=2,AY$50+IF(AND(BC$49&gt;0,BC$49&lt;BC51),1,0),0),0)</f>
        <v>0</v>
      </c>
      <c r="BE51" s="16">
        <f>IF(ISERR(FIND("[",E51)),-1,FIND("[",E51))</f>
        <v>-1</v>
      </c>
      <c r="BF51" s="17">
        <f>IF(E51&lt;&gt;"",IF(AND(LEFT(E51,2)&lt;&gt;"--",LEFT(E51,1)&lt;&gt;"["),IF(LEFT(E51,2)="-2",2,1),0),0)</f>
        <v>0</v>
      </c>
      <c r="BG51" s="15">
        <f>IF(BC51&lt;0,BB51+D51+D52,0)</f>
        <v>0</v>
      </c>
      <c r="BH51" s="16">
        <f>IF(K52&lt;&gt;"",VLOOKUP(K52,TurnInfo,2,0),-1)</f>
        <v>-1</v>
      </c>
      <c r="BI51" s="16">
        <f>IF($AV51&gt;=1,-1*BD52+IF($AV51&gt;=2,BD$50+IF(AND(BH$49&gt;0,BH$49&lt;BH51),1,0),0),0)</f>
        <v>0</v>
      </c>
      <c r="BJ51" s="16">
        <f>IF(ISERR(FIND("[",J51)),-1,FIND("[",J51))</f>
        <v>-1</v>
      </c>
      <c r="BK51" s="17">
        <f>IF(J51&lt;&gt;"",IF(AND(LEFT(J51,2)&lt;&gt;"--",LEFT(J51,1)&lt;&gt;"["),IF(LEFT(J51,2)="-2",2,1),0),0)</f>
        <v>0</v>
      </c>
      <c r="BL51" s="15">
        <f>IF(BH51&lt;0,BG51+I51+I52,0)</f>
        <v>0</v>
      </c>
      <c r="BM51" s="16">
        <f>IF(P52&lt;&gt;"",VLOOKUP(P52,TurnInfo,2,0),-1)</f>
        <v>-1</v>
      </c>
      <c r="BN51" s="16">
        <f>IF($AV51&gt;=1,-1*BI52+IF($AV51&gt;=2,BI$50+IF(AND(BM$49&gt;0,BM$49&lt;BM51),1,0),0),0)</f>
        <v>0</v>
      </c>
      <c r="BO51" s="16">
        <f>IF(ISERR(FIND("[",O51)),-1,FIND("[",O51))</f>
        <v>-1</v>
      </c>
      <c r="BP51" s="17">
        <f>IF(O51&lt;&gt;"",IF(AND(LEFT(O51,2)&lt;&gt;"--",LEFT(O51,1)&lt;&gt;"["),IF(LEFT(O51,2)="-2",2,1),0),0)</f>
        <v>0</v>
      </c>
      <c r="BQ51" s="15">
        <f>IF(BM51&lt;0,BL51+N51+N52,0)</f>
        <v>0</v>
      </c>
      <c r="BR51" s="16">
        <f>IF(U52&lt;&gt;"",VLOOKUP(U52,TurnInfo,2,0),-1)</f>
        <v>-1</v>
      </c>
      <c r="BS51" s="16">
        <f>IF($AV51&gt;=1,-1*BN52+IF($AV51&gt;=2,BN$50+IF(AND(BR$49&gt;0,BR$49&lt;BR51),1,0),0),0)</f>
        <v>0</v>
      </c>
      <c r="BT51" s="16">
        <f>IF(ISERR(FIND("[",T51)),-1,FIND("[",T51))</f>
        <v>-1</v>
      </c>
      <c r="BU51" s="17">
        <f>IF(T51&lt;&gt;"",IF(AND(LEFT(T51,2)&lt;&gt;"--",LEFT(T51,1)&lt;&gt;"["),IF(LEFT(T51,2)="-2",2,1),0),0)</f>
        <v>0</v>
      </c>
      <c r="BV51" s="15">
        <f>IF(BR51&lt;0,BQ51+S51+S52,0)</f>
        <v>0</v>
      </c>
      <c r="BW51" s="16">
        <f>IF(Z52&lt;&gt;"",VLOOKUP(Z52,TurnInfo,2,0),-1)</f>
        <v>-1</v>
      </c>
      <c r="BX51" s="16">
        <f>IF($AV51&gt;=1,-1*BS52+IF($AV51&gt;=2,BS$50+IF(AND(BW$49&gt;0,BW$49&lt;BW51),1,0),0),0)</f>
        <v>0</v>
      </c>
      <c r="BY51" s="16">
        <f>IF(ISERR(FIND("[",Y51)),-1,FIND("[",Y51))</f>
        <v>-1</v>
      </c>
      <c r="BZ51" s="17">
        <f>IF(Y51&lt;&gt;"",IF(AND(LEFT(Y51,2)&lt;&gt;"--",LEFT(Y51,1)&lt;&gt;"["),IF(LEFT(Y51,2)="-2",2,1),0),0)</f>
        <v>0</v>
      </c>
      <c r="CA51" s="15">
        <f>IF(BW51&lt;0,BV51+X51+X52,0)</f>
        <v>0</v>
      </c>
      <c r="CB51" s="16">
        <f>IF(AE52&lt;&gt;"",VLOOKUP(AE52,TurnInfo,2,0),-1)</f>
        <v>-1</v>
      </c>
      <c r="CC51" s="16">
        <f>IF($AV51&gt;=1,-1*BX52+IF($AV51&gt;=2,BX$50+IF(AND(CB$49&gt;0,CB$49&lt;CB51),1,0),0),0)</f>
        <v>0</v>
      </c>
      <c r="CD51" s="16">
        <f>IF(ISERR(FIND("[",AD51)),-1,FIND("[",AD51))</f>
        <v>-1</v>
      </c>
      <c r="CE51" s="17">
        <f>IF(AD51&lt;&gt;"",IF(AND(LEFT(AD51,2)&lt;&gt;"--",LEFT(AD51,1)&lt;&gt;"["),IF(LEFT(AD51,2)="-2",2,1),0),0)</f>
        <v>0</v>
      </c>
      <c r="CF51" s="15">
        <f>IF(CB51&lt;0,CA51+AC51+AC52,0)</f>
        <v>0</v>
      </c>
      <c r="CG51" s="16">
        <f>IF(AJ52&lt;&gt;"",VLOOKUP(AJ52,TurnInfo,2,0),-1)</f>
        <v>-1</v>
      </c>
      <c r="CH51" s="16">
        <f>IF($AV51&gt;=1,-1*CC52+IF($AV51&gt;=2,CC$50+IF(AND(CG$49&gt;0,CG$49&lt;CG51),1,0),0),0)</f>
        <v>0</v>
      </c>
      <c r="CI51" s="16">
        <f>IF(ISERR(FIND("[",AI51)),-1,FIND("[",AI51))</f>
        <v>-1</v>
      </c>
      <c r="CJ51" s="17">
        <f>IF(AI51&lt;&gt;"",IF(AND(LEFT(AI51,2)&lt;&gt;"--",LEFT(AI51,1)&lt;&gt;"["),IF(LEFT(AI51,2)="-2",2,1),0),0)</f>
        <v>0</v>
      </c>
      <c r="CK51" s="15">
        <f>IF(CG51&lt;0,CF51+AH51+AH52,0)</f>
        <v>0</v>
      </c>
      <c r="CL51" s="16">
        <f>IF(AO52&lt;&gt;"",VLOOKUP(AO52,TurnInfo,2,0),-1)</f>
        <v>-1</v>
      </c>
      <c r="CM51" s="16">
        <f>IF($AV51&gt;=1,-1*CH52+IF($AV51&gt;=2,CH$50+IF(AND(CL$49&gt;0,CL$49&lt;CL51),1,0),0),0)</f>
        <v>0</v>
      </c>
      <c r="CN51" s="16">
        <f>IF(ISERR(FIND("[",AN51)),-1,FIND("[",AN51))</f>
        <v>-1</v>
      </c>
      <c r="CO51" s="17">
        <f>IF(AN51&lt;&gt;"",IF(AND(LEFT(AN51,2)&lt;&gt;"--",LEFT(AN51,1)&lt;&gt;"["),IF(LEFT(AN51,2)="-2",2,1),0),0)</f>
        <v>0</v>
      </c>
    </row>
    <row r="52" spans="2:93" ht="12.75" customHeight="1" x14ac:dyDescent="0.2">
      <c r="B52" s="128"/>
      <c r="C52" s="110"/>
      <c r="D52" s="92"/>
      <c r="E52" s="92"/>
      <c r="F52" s="92"/>
      <c r="G52" s="92"/>
      <c r="H52" s="92"/>
      <c r="I52" s="92"/>
      <c r="J52" s="92"/>
      <c r="K52" s="92"/>
      <c r="L52" s="92"/>
      <c r="M52" s="92"/>
      <c r="N52" s="19"/>
      <c r="O52" s="33">
        <f>IF(N51+BL51&gt;0,BN51,0)</f>
        <v>0</v>
      </c>
      <c r="P52" s="113"/>
      <c r="Q52" s="113"/>
      <c r="R52" s="21"/>
      <c r="S52" s="19"/>
      <c r="T52" s="33">
        <f>IF(S51+BQ51&gt;0,BS51,0)</f>
        <v>0</v>
      </c>
      <c r="U52" s="113"/>
      <c r="V52" s="113"/>
      <c r="W52" s="21"/>
      <c r="X52" s="19"/>
      <c r="Y52" s="33">
        <f>IF(X51+BV51&gt;0,BX51,0)</f>
        <v>0</v>
      </c>
      <c r="Z52" s="113"/>
      <c r="AA52" s="113"/>
      <c r="AB52" s="21"/>
      <c r="AC52" s="19"/>
      <c r="AD52" s="33">
        <f>IF(AC51+CA51&gt;0,CC51,0)</f>
        <v>0</v>
      </c>
      <c r="AE52" s="113"/>
      <c r="AF52" s="113"/>
      <c r="AG52" s="21"/>
      <c r="AH52" s="19"/>
      <c r="AI52" s="33">
        <f>IF(AH51+CF51&gt;0,CH51,0)</f>
        <v>0</v>
      </c>
      <c r="AJ52" s="113"/>
      <c r="AK52" s="113"/>
      <c r="AL52" s="21"/>
      <c r="AM52" s="19"/>
      <c r="AN52" s="33">
        <f>IF(AM51+CK51&gt;0,CM51,0)</f>
        <v>0</v>
      </c>
      <c r="AO52" s="113"/>
      <c r="AP52" s="113"/>
      <c r="AQ52" s="21"/>
      <c r="AR52" s="88"/>
      <c r="AS52" s="109"/>
      <c r="BB52" s="15">
        <f>D51+D52+BB51+AZ52</f>
        <v>0</v>
      </c>
      <c r="BC52" s="16">
        <f>IF(AND(BD$47&gt;0,BD$47&lt;BC51),1,0)+BD$48</f>
        <v>0</v>
      </c>
      <c r="BD52" s="16">
        <f>AY52+BF51</f>
        <v>0</v>
      </c>
      <c r="BE52" s="16">
        <f>IF(BC51&gt;0,IF(BE51&gt;0,VALUE(MID(E51,BE51+1,FIND("]",E51)-BE51-1)),0),AZ52)</f>
        <v>0</v>
      </c>
      <c r="BF52" s="17">
        <f>BA52+IF(D51&gt;0,1,0)</f>
        <v>0</v>
      </c>
      <c r="BG52" s="15">
        <f>I51+I52+BG51+BE52</f>
        <v>0</v>
      </c>
      <c r="BH52" s="16">
        <f>IF(AND(BI$47&gt;0,BI$47&lt;BH51),1,0)+BI$48</f>
        <v>0</v>
      </c>
      <c r="BI52" s="16">
        <f>BD52+BK51</f>
        <v>0</v>
      </c>
      <c r="BJ52" s="16">
        <f>IF(BH51&gt;0,IF(BJ51&gt;0,VALUE(MID(J51,BJ51+1,FIND("]",J51)-BJ51-1)),0),BE52)</f>
        <v>0</v>
      </c>
      <c r="BK52" s="17">
        <f>BF52+IF(I51&gt;0,1,0)</f>
        <v>0</v>
      </c>
      <c r="BL52" s="15">
        <f>N51+N52+BL51+BJ52</f>
        <v>0</v>
      </c>
      <c r="BM52" s="16">
        <f>IF(AND(BN$47&gt;0,BN$47&lt;BM51),1,0)+BN$48</f>
        <v>0</v>
      </c>
      <c r="BN52" s="16">
        <f>BI52+BP51</f>
        <v>0</v>
      </c>
      <c r="BO52" s="16">
        <f>IF(BM51&gt;0,IF(BO51&gt;0,VALUE(MID(O51,BO51+1,FIND("]",O51)-BO51-1)),0),BJ52)</f>
        <v>0</v>
      </c>
      <c r="BP52" s="17">
        <f>BK52+IF(N51&gt;0,1,0)</f>
        <v>0</v>
      </c>
      <c r="BQ52" s="15">
        <f>S51+S52+BQ51+BO52</f>
        <v>0</v>
      </c>
      <c r="BR52" s="16">
        <f>IF(AND(BS$47&gt;0,BS$47&lt;BR51),1,0)+BS$48</f>
        <v>0</v>
      </c>
      <c r="BS52" s="16">
        <f>BN52+BU51</f>
        <v>0</v>
      </c>
      <c r="BT52" s="16">
        <f>IF(BR51&gt;0,IF(BT51&gt;0,VALUE(MID(T51,BT51+1,FIND("]",T51)-BT51-1)),0),BO52)</f>
        <v>0</v>
      </c>
      <c r="BU52" s="17">
        <f>BP52+IF(S51&gt;0,1,0)</f>
        <v>0</v>
      </c>
      <c r="BV52" s="15">
        <f>X51+X52+BV51+BT52</f>
        <v>0</v>
      </c>
      <c r="BW52" s="16">
        <f>IF(AND(BX$47&gt;0,BX$47&lt;BW51),1,0)+BX$48</f>
        <v>0</v>
      </c>
      <c r="BX52" s="16">
        <f>BS52+BZ51</f>
        <v>0</v>
      </c>
      <c r="BY52" s="16">
        <f>IF(BW51&gt;0,IF(BY51&gt;0,VALUE(MID(Y51,BY51+1,FIND("]",Y51)-BY51-1)),0),BT52)</f>
        <v>0</v>
      </c>
      <c r="BZ52" s="17">
        <f>BU52+IF(X51&gt;0,1,0)</f>
        <v>0</v>
      </c>
      <c r="CA52" s="15">
        <f>AC51+AC52+CA51+BY52</f>
        <v>0</v>
      </c>
      <c r="CB52" s="16">
        <f>IF(AND(CC$47&gt;0,CC$47&lt;CB51),1,0)+CC$48</f>
        <v>0</v>
      </c>
      <c r="CC52" s="16">
        <f>BX52+CE51</f>
        <v>0</v>
      </c>
      <c r="CD52" s="16">
        <f>IF(CB51&gt;0,IF(CD51&gt;0,VALUE(MID(AD51,CD51+1,FIND("]",AD51)-CD51-1)),0),BY52)</f>
        <v>0</v>
      </c>
      <c r="CE52" s="17">
        <f>BZ52+IF(AC51&gt;0,1,0)</f>
        <v>0</v>
      </c>
      <c r="CF52" s="15">
        <f>AH51+AH52+CF51+CD52</f>
        <v>0</v>
      </c>
      <c r="CG52" s="16">
        <f>IF(AND(CH$47&gt;0,CH$47&lt;CG51),1,0)+CH$48</f>
        <v>0</v>
      </c>
      <c r="CH52" s="16">
        <f>CC52+CJ51</f>
        <v>0</v>
      </c>
      <c r="CI52" s="16">
        <f>IF(CG51&gt;0,IF(CI51&gt;0,VALUE(MID(AI51,CI51+1,FIND("]",AI51)-CI51-1)),0),CD52)</f>
        <v>0</v>
      </c>
      <c r="CJ52" s="17">
        <f>CE52+IF(AH51&gt;0,1,0)</f>
        <v>0</v>
      </c>
      <c r="CK52" s="15">
        <f>AM51+AM52+CK51+CI52</f>
        <v>0</v>
      </c>
      <c r="CL52" s="16">
        <f>IF(AND(CM$47&gt;0,CM$47&lt;CL51),1,0)+CM$48</f>
        <v>0</v>
      </c>
      <c r="CM52" s="16">
        <f>CH52+CO51</f>
        <v>0</v>
      </c>
      <c r="CN52" s="16">
        <f>IF(CL51&gt;0,IF(CN51&gt;0,VALUE(MID(AN51,CN51+1,FIND("]",AN51)-CN51-1)),0),CI52)</f>
        <v>0</v>
      </c>
      <c r="CO52" s="17">
        <f>CJ52+IF(AM51&gt;0,1,0)</f>
        <v>0</v>
      </c>
    </row>
    <row r="53" spans="2:93" ht="12.75" customHeight="1" x14ac:dyDescent="0.2">
      <c r="B53" s="128" t="s">
        <v>79</v>
      </c>
      <c r="C53" s="110"/>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22"/>
      <c r="AD53" s="99" t="str">
        <f>IF(AND(AC53+CA53&gt;0,AG54&gt;0),INDEX(AtomicResultsInfo,CA54+CB54+AD54+AG54,VLOOKUP($B53,AtomicResultsProjectInfo,2,0)),"")</f>
        <v/>
      </c>
      <c r="AE53" s="99"/>
      <c r="AF53" s="99"/>
      <c r="AG53" s="99"/>
      <c r="AH53" s="22"/>
      <c r="AI53" s="99" t="str">
        <f>IF(AND(AH53+CF53&gt;0,AL54&gt;0),INDEX(AtomicResultsInfo,CF54+CG54+AI54+AL54,VLOOKUP($B53,AtomicResultsProjectInfo,2,0)),"")</f>
        <v/>
      </c>
      <c r="AJ53" s="99"/>
      <c r="AK53" s="99"/>
      <c r="AL53" s="99"/>
      <c r="AM53" s="22"/>
      <c r="AN53" s="99" t="str">
        <f>IF(AND(AM53+CK53&gt;0,AQ54&gt;0),INDEX(AtomicResultsInfo,CK54+CL54+AN54+AQ54,VLOOKUP($B53,AtomicResultsProjectInfo,2,0)),"")</f>
        <v/>
      </c>
      <c r="AO53" s="99"/>
      <c r="AP53" s="99"/>
      <c r="AQ53" s="99"/>
      <c r="AR53" s="88">
        <v>8</v>
      </c>
      <c r="AS53" s="109" t="s">
        <v>80</v>
      </c>
      <c r="BB53" s="15">
        <f>IF(AX53&lt;0,AW54,0)</f>
        <v>0</v>
      </c>
      <c r="BC53" s="16">
        <f>IF(F54&lt;&gt;"",VLOOKUP(F54,TurnInfo,2,0),-1)</f>
        <v>-1</v>
      </c>
      <c r="BD53" s="16">
        <f>IF($AV53&gt;=1,-1*AY54+IF($AV53&gt;=2,AY$50+IF(AND(BC$49&gt;0,BC$49&lt;BC53),1,0),0),0)</f>
        <v>0</v>
      </c>
      <c r="BE53" s="16">
        <f>IF(ISERR(FIND("[",E53)),-1,FIND("[",E53))</f>
        <v>-1</v>
      </c>
      <c r="BF53" s="17">
        <f>IF(E53&lt;&gt;"",IF(AND(LEFT(E53,2)&lt;&gt;"--",LEFT(E53,1)&lt;&gt;"["),IF(LEFT(E53,2)="-2",2,1),0),0)</f>
        <v>0</v>
      </c>
      <c r="BG53" s="15">
        <f>IF(BC53&lt;0,BB53+D53+D54,0)</f>
        <v>0</v>
      </c>
      <c r="BH53" s="16">
        <f>IF(K54&lt;&gt;"",VLOOKUP(K54,TurnInfo,2,0),-1)</f>
        <v>-1</v>
      </c>
      <c r="BI53" s="16">
        <f>IF($AV53&gt;=1,-1*BD54+IF($AV53&gt;=2,BD$50+IF(AND(BH$49&gt;0,BH$49&lt;BH53),1,0),0),0)</f>
        <v>0</v>
      </c>
      <c r="BJ53" s="16">
        <f>IF(ISERR(FIND("[",J53)),-1,FIND("[",J53))</f>
        <v>-1</v>
      </c>
      <c r="BK53" s="17">
        <f>IF(J53&lt;&gt;"",IF(AND(LEFT(J53,2)&lt;&gt;"--",LEFT(J53,1)&lt;&gt;"["),IF(LEFT(J53,2)="-2",2,1),0),0)</f>
        <v>0</v>
      </c>
      <c r="BL53" s="15">
        <f>IF(BH53&lt;0,BG53+I53+I54,0)</f>
        <v>0</v>
      </c>
      <c r="BM53" s="16">
        <f>IF(P54&lt;&gt;"",VLOOKUP(P54,TurnInfo,2,0),-1)</f>
        <v>-1</v>
      </c>
      <c r="BN53" s="16">
        <f>IF($AV53&gt;=1,-1*BI54+IF($AV53&gt;=2,BI$50+IF(AND(BM$49&gt;0,BM$49&lt;BM53),1,0),0),0)</f>
        <v>0</v>
      </c>
      <c r="BO53" s="16">
        <f>IF(ISERR(FIND("[",O53)),-1,FIND("[",O53))</f>
        <v>-1</v>
      </c>
      <c r="BP53" s="17">
        <f>IF(O53&lt;&gt;"",IF(AND(LEFT(O53,2)&lt;&gt;"--",LEFT(O53,1)&lt;&gt;"["),IF(LEFT(O53,2)="-2",2,1),0),0)</f>
        <v>0</v>
      </c>
      <c r="BQ53" s="15">
        <f>IF(BM53&lt;0,BL53+N53+N54,0)</f>
        <v>0</v>
      </c>
      <c r="BR53" s="16">
        <f>IF(U54&lt;&gt;"",VLOOKUP(U54,TurnInfo,2,0),-1)</f>
        <v>-1</v>
      </c>
      <c r="BS53" s="16">
        <f>IF($AV53&gt;=1,-1*BN54+IF($AV53&gt;=2,BN$50+IF(AND(BR$49&gt;0,BR$49&lt;BR53),1,0),0),0)</f>
        <v>0</v>
      </c>
      <c r="BT53" s="16">
        <f>IF(ISERR(FIND("[",T53)),-1,FIND("[",T53))</f>
        <v>-1</v>
      </c>
      <c r="BU53" s="17">
        <f>IF(T53&lt;&gt;"",IF(AND(LEFT(T53,2)&lt;&gt;"--",LEFT(T53,1)&lt;&gt;"["),IF(LEFT(T53,2)="-2",2,1),0),0)</f>
        <v>0</v>
      </c>
      <c r="BV53" s="15">
        <f>IF(BR53&lt;0,BQ53+S53+S54,0)</f>
        <v>0</v>
      </c>
      <c r="BW53" s="16">
        <f>IF(Z54&lt;&gt;"",VLOOKUP(Z54,TurnInfo,2,0),-1)</f>
        <v>-1</v>
      </c>
      <c r="BX53" s="16">
        <f>IF($AV53&gt;=1,-1*BS54+IF($AV53&gt;=2,BS$50+IF(AND(BW$49&gt;0,BW$49&lt;BW53),1,0),0),0)</f>
        <v>0</v>
      </c>
      <c r="BY53" s="16">
        <f>IF(ISERR(FIND("[",Y53)),-1,FIND("[",Y53))</f>
        <v>-1</v>
      </c>
      <c r="BZ53" s="17">
        <f>IF(Y53&lt;&gt;"",IF(AND(LEFT(Y53,2)&lt;&gt;"--",LEFT(Y53,1)&lt;&gt;"["),IF(LEFT(Y53,2)="-2",2,1),0),0)</f>
        <v>0</v>
      </c>
      <c r="CA53" s="15">
        <f>IF(BW53&lt;0,BV53+X53+X54,0)</f>
        <v>0</v>
      </c>
      <c r="CB53" s="16">
        <f>IF(AE54&lt;&gt;"",VLOOKUP(AE54,TurnInfo,2,0),-1)</f>
        <v>-1</v>
      </c>
      <c r="CC53" s="16">
        <f>IF($AV53&gt;=1,-1*BX54+IF($AV53&gt;=2,BX$50+IF(AND(CB$49&gt;0,CB$49&lt;CB53),1,0),0),0)</f>
        <v>0</v>
      </c>
      <c r="CD53" s="16">
        <f>IF(ISERR(FIND("[",AD53)),-1,FIND("[",AD53))</f>
        <v>-1</v>
      </c>
      <c r="CE53" s="17">
        <f>IF(AD53&lt;&gt;"",IF(AND(LEFT(AD53,2)&lt;&gt;"--",LEFT(AD53,1)&lt;&gt;"["),IF(LEFT(AD53,2)="-2",2,1),0),0)</f>
        <v>0</v>
      </c>
      <c r="CF53" s="15">
        <f>IF(CB53&lt;0,CA53+AC53+AC54,0)</f>
        <v>0</v>
      </c>
      <c r="CG53" s="16">
        <f>IF(AJ54&lt;&gt;"",VLOOKUP(AJ54,TurnInfo,2,0),-1)</f>
        <v>-1</v>
      </c>
      <c r="CH53" s="16">
        <f>IF($AV53&gt;=1,-1*CC54+IF($AV53&gt;=2,CC$50+IF(AND(CG$49&gt;0,CG$49&lt;CG53),1,0),0),0)</f>
        <v>0</v>
      </c>
      <c r="CI53" s="16">
        <f>IF(ISERR(FIND("[",AI53)),-1,FIND("[",AI53))</f>
        <v>-1</v>
      </c>
      <c r="CJ53" s="17">
        <f>IF(AI53&lt;&gt;"",IF(AND(LEFT(AI53,2)&lt;&gt;"--",LEFT(AI53,1)&lt;&gt;"["),IF(LEFT(AI53,2)="-2",2,1),0),0)</f>
        <v>0</v>
      </c>
      <c r="CK53" s="15">
        <f>IF(CG53&lt;0,CF53+AH53+AH54,0)</f>
        <v>0</v>
      </c>
      <c r="CL53" s="16">
        <f>IF(AO54&lt;&gt;"",VLOOKUP(AO54,TurnInfo,2,0),-1)</f>
        <v>-1</v>
      </c>
      <c r="CM53" s="16">
        <f>IF($AV53&gt;=1,-1*CH54+IF($AV53&gt;=2,CH$50+IF(AND(CL$49&gt;0,CL$49&lt;CL53),1,0),0),0)</f>
        <v>0</v>
      </c>
      <c r="CN53" s="16">
        <f>IF(ISERR(FIND("[",AN53)),-1,FIND("[",AN53))</f>
        <v>-1</v>
      </c>
      <c r="CO53" s="17">
        <f>IF(AN53&lt;&gt;"",IF(AND(LEFT(AN53,2)&lt;&gt;"--",LEFT(AN53,1)&lt;&gt;"["),IF(LEFT(AN53,2)="-2",2,1),0),0)</f>
        <v>0</v>
      </c>
    </row>
    <row r="54" spans="2:93" ht="12.75" customHeight="1" x14ac:dyDescent="0.2">
      <c r="B54" s="128"/>
      <c r="C54" s="110"/>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19"/>
      <c r="AD54" s="33">
        <f>IF(AC53+CA53&gt;0,CC53,0)</f>
        <v>0</v>
      </c>
      <c r="AE54" s="113"/>
      <c r="AF54" s="113"/>
      <c r="AG54" s="21"/>
      <c r="AH54" s="19"/>
      <c r="AI54" s="33">
        <f>IF(AH53+CF53&gt;0,CH53,0)</f>
        <v>0</v>
      </c>
      <c r="AJ54" s="113"/>
      <c r="AK54" s="113"/>
      <c r="AL54" s="21"/>
      <c r="AM54" s="19"/>
      <c r="AN54" s="33">
        <f>IF(AM53+CK53&gt;0,CM53,0)</f>
        <v>0</v>
      </c>
      <c r="AO54" s="113"/>
      <c r="AP54" s="113"/>
      <c r="AQ54" s="21"/>
      <c r="AR54" s="88"/>
      <c r="AS54" s="109"/>
      <c r="BB54" s="15">
        <f>D53+D54+BB53+AZ54</f>
        <v>0</v>
      </c>
      <c r="BC54" s="16">
        <f>IF(AND(BD$47&gt;0,BD$47&lt;BC53),1,0)+BD$48</f>
        <v>0</v>
      </c>
      <c r="BD54" s="16">
        <f>AY54+BF53</f>
        <v>0</v>
      </c>
      <c r="BE54" s="16">
        <f>IF(BC53&gt;0,IF(BE53&gt;0,VALUE(MID(E53,BE53+1,FIND("]",E53)-BE53-1)),0),AZ54)</f>
        <v>0</v>
      </c>
      <c r="BF54" s="17">
        <f>BA54+IF(D53&gt;0,1,0)</f>
        <v>0</v>
      </c>
      <c r="BG54" s="15">
        <f>I53+I54+BG53+BE54</f>
        <v>0</v>
      </c>
      <c r="BH54" s="16">
        <f>IF(AND(BI$47&gt;0,BI$47&lt;BH53),1,0)+BI$48</f>
        <v>0</v>
      </c>
      <c r="BI54" s="16">
        <f>BD54+BK53</f>
        <v>0</v>
      </c>
      <c r="BJ54" s="16">
        <f>IF(BH53&gt;0,IF(BJ53&gt;0,VALUE(MID(J53,BJ53+1,FIND("]",J53)-BJ53-1)),0),BE54)</f>
        <v>0</v>
      </c>
      <c r="BK54" s="17">
        <f>BF54+IF(I53&gt;0,1,0)</f>
        <v>0</v>
      </c>
      <c r="BL54" s="15">
        <f>N53+N54+BL53+BJ54</f>
        <v>0</v>
      </c>
      <c r="BM54" s="16">
        <f>IF(AND(BN$47&gt;0,BN$47&lt;BM53),1,0)+BN$48</f>
        <v>0</v>
      </c>
      <c r="BN54" s="16">
        <f>BI54+BP53</f>
        <v>0</v>
      </c>
      <c r="BO54" s="16">
        <f>IF(BM53&gt;0,IF(BO53&gt;0,VALUE(MID(O53,BO53+1,FIND("]",O53)-BO53-1)),0),BJ54)</f>
        <v>0</v>
      </c>
      <c r="BP54" s="17">
        <f>BK54+IF(N53&gt;0,1,0)</f>
        <v>0</v>
      </c>
      <c r="BQ54" s="15">
        <f>S53+S54+BQ53+BO54</f>
        <v>0</v>
      </c>
      <c r="BR54" s="16">
        <f>IF(AND(BS$47&gt;0,BS$47&lt;BR53),1,0)+BS$48</f>
        <v>0</v>
      </c>
      <c r="BS54" s="16">
        <f>BN54+BU53</f>
        <v>0</v>
      </c>
      <c r="BT54" s="16">
        <f>IF(BR53&gt;0,IF(BT53&gt;0,VALUE(MID(T53,BT53+1,FIND("]",T53)-BT53-1)),0),BO54)</f>
        <v>0</v>
      </c>
      <c r="BU54" s="17">
        <f>BP54+IF(S53&gt;0,1,0)</f>
        <v>0</v>
      </c>
      <c r="BV54" s="15">
        <f>X53+X54+BV53+BT54</f>
        <v>0</v>
      </c>
      <c r="BW54" s="16">
        <f>IF(AND(BX$47&gt;0,BX$47&lt;BW53),1,0)+BX$48</f>
        <v>0</v>
      </c>
      <c r="BX54" s="16">
        <f>BS54+BZ53</f>
        <v>0</v>
      </c>
      <c r="BY54" s="16">
        <f>IF(BW53&gt;0,IF(BY53&gt;0,VALUE(MID(Y53,BY53+1,FIND("]",Y53)-BY53-1)),0),BT54)</f>
        <v>0</v>
      </c>
      <c r="BZ54" s="17">
        <f>BU54+IF(X53&gt;0,1,0)</f>
        <v>0</v>
      </c>
      <c r="CA54" s="15">
        <f>AC53+AC54+CA53+BY54</f>
        <v>0</v>
      </c>
      <c r="CB54" s="16">
        <f>IF(AND(CC$47&gt;0,CC$47&lt;CB53),1,0)+CC$48</f>
        <v>0</v>
      </c>
      <c r="CC54" s="16">
        <f>BX54+CE53</f>
        <v>0</v>
      </c>
      <c r="CD54" s="16">
        <f>IF(CB53&gt;0,IF(CD53&gt;0,VALUE(MID(AD53,CD53+1,FIND("]",AD53)-CD53-1)),0),BY54)</f>
        <v>0</v>
      </c>
      <c r="CE54" s="17">
        <f>BZ54+IF(AC53&gt;0,1,0)</f>
        <v>0</v>
      </c>
      <c r="CF54" s="15">
        <f>AH53+AH54+CF53+CD54</f>
        <v>0</v>
      </c>
      <c r="CG54" s="16">
        <f>IF(AND(CH$47&gt;0,CH$47&lt;CG53),1,0)+CH$48</f>
        <v>0</v>
      </c>
      <c r="CH54" s="16">
        <f>CC54+CJ53</f>
        <v>0</v>
      </c>
      <c r="CI54" s="16">
        <f>IF(CG53&gt;0,IF(CI53&gt;0,VALUE(MID(AI53,CI53+1,FIND("]",AI53)-CI53-1)),0),CD54)</f>
        <v>0</v>
      </c>
      <c r="CJ54" s="17">
        <f>CE54+IF(AH53&gt;0,1,0)</f>
        <v>0</v>
      </c>
      <c r="CK54" s="15">
        <f>AM53+AM54+CK53+CI54</f>
        <v>0</v>
      </c>
      <c r="CL54" s="16">
        <f>IF(AND(CM$47&gt;0,CM$47&lt;CL53),1,0)+CM$48</f>
        <v>0</v>
      </c>
      <c r="CM54" s="16">
        <f>CH54+CO53</f>
        <v>0</v>
      </c>
      <c r="CN54" s="16">
        <f>IF(CL53&gt;0,IF(CN53&gt;0,VALUE(MID(AN53,CN53+1,FIND("]",AN53)-CN53-1)),0),CI54)</f>
        <v>0</v>
      </c>
      <c r="CO54" s="17">
        <f>CJ54+IF(AM53&gt;0,1,0)</f>
        <v>0</v>
      </c>
    </row>
    <row r="55" spans="2:93" ht="12.75" customHeight="1" x14ac:dyDescent="0.2">
      <c r="B55" s="128" t="s">
        <v>81</v>
      </c>
      <c r="C55" s="110"/>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22"/>
      <c r="AD55" s="99" t="str">
        <f>IF(AND(AC55+CA55&gt;0,AG56&gt;0),INDEX(AtomicResultsInfo,CA56+CB56+AD56+AG56,VLOOKUP($B55,AtomicResultsProjectInfo,2,0)),"")</f>
        <v/>
      </c>
      <c r="AE55" s="99"/>
      <c r="AF55" s="99"/>
      <c r="AG55" s="99"/>
      <c r="AH55" s="22"/>
      <c r="AI55" s="99" t="str">
        <f>IF(AND(AH55+CF55&gt;0,AL56&gt;0),INDEX(AtomicResultsInfo,CF56+CG56+AI56+AL56,VLOOKUP($B55,AtomicResultsProjectInfo,2,0)),"")</f>
        <v/>
      </c>
      <c r="AJ55" s="99"/>
      <c r="AK55" s="99"/>
      <c r="AL55" s="99"/>
      <c r="AM55" s="22"/>
      <c r="AN55" s="99" t="str">
        <f>IF(AND(AM55+CK55&gt;0,AQ56&gt;0),INDEX(AtomicResultsInfo,CK56+CL56+AN56+AQ56,VLOOKUP($B55,AtomicResultsProjectInfo,2,0)),"")</f>
        <v/>
      </c>
      <c r="AO55" s="99"/>
      <c r="AP55" s="99"/>
      <c r="AQ55" s="99"/>
      <c r="AR55" s="88">
        <v>8</v>
      </c>
      <c r="AS55" s="109" t="s">
        <v>80</v>
      </c>
      <c r="BB55" s="15">
        <f>IF(AX55&lt;0,AW56,0)</f>
        <v>0</v>
      </c>
      <c r="BC55" s="16">
        <f>IF(F56&lt;&gt;"",VLOOKUP(F56,TurnInfo,2,0),-1)</f>
        <v>-1</v>
      </c>
      <c r="BD55" s="16">
        <f>IF($AV55&gt;=1,-1*AY56+IF($AV55&gt;=2,AY$50+IF(AND(BC$49&gt;0,BC$49&lt;BC55),1,0),0),0)</f>
        <v>0</v>
      </c>
      <c r="BE55" s="16">
        <f>IF(ISERR(FIND("[",E55)),-1,FIND("[",E55))</f>
        <v>-1</v>
      </c>
      <c r="BF55" s="17">
        <f>IF(E55&lt;&gt;"",IF(AND(LEFT(E55,2)&lt;&gt;"--",LEFT(E55,1)&lt;&gt;"["),IF(LEFT(E55,2)="-2",2,1),0),0)</f>
        <v>0</v>
      </c>
      <c r="BG55" s="15">
        <f>IF(BC55&lt;0,BB55+D55+D56,0)</f>
        <v>0</v>
      </c>
      <c r="BH55" s="16">
        <f>IF(K56&lt;&gt;"",VLOOKUP(K56,TurnInfo,2,0),-1)</f>
        <v>-1</v>
      </c>
      <c r="BI55" s="16">
        <f>IF($AV55&gt;=1,-1*BD56+IF($AV55&gt;=2,BD$50+IF(AND(BH$49&gt;0,BH$49&lt;BH55),1,0),0),0)</f>
        <v>0</v>
      </c>
      <c r="BJ55" s="16">
        <f>IF(ISERR(FIND("[",J55)),-1,FIND("[",J55))</f>
        <v>-1</v>
      </c>
      <c r="BK55" s="17">
        <f>IF(J55&lt;&gt;"",IF(AND(LEFT(J55,2)&lt;&gt;"--",LEFT(J55,1)&lt;&gt;"["),IF(LEFT(J55,2)="-2",2,1),0),0)</f>
        <v>0</v>
      </c>
      <c r="BL55" s="15">
        <f>IF(BH55&lt;0,BG55+I55+I56,0)</f>
        <v>0</v>
      </c>
      <c r="BM55" s="16">
        <f>IF(P56&lt;&gt;"",VLOOKUP(P56,TurnInfo,2,0),-1)</f>
        <v>-1</v>
      </c>
      <c r="BN55" s="16">
        <f>IF($AV55&gt;=1,-1*BI56+IF($AV55&gt;=2,BI$50+IF(AND(BM$49&gt;0,BM$49&lt;BM55),1,0),0),0)</f>
        <v>0</v>
      </c>
      <c r="BO55" s="16">
        <f>IF(ISERR(FIND("[",O55)),-1,FIND("[",O55))</f>
        <v>-1</v>
      </c>
      <c r="BP55" s="17">
        <f>IF(O55&lt;&gt;"",IF(AND(LEFT(O55,2)&lt;&gt;"--",LEFT(O55,1)&lt;&gt;"["),IF(LEFT(O55,2)="-2",2,1),0),0)</f>
        <v>0</v>
      </c>
      <c r="BQ55" s="15">
        <f>IF(BM55&lt;0,BL55+N55+N56,0)</f>
        <v>0</v>
      </c>
      <c r="BR55" s="16">
        <f>IF(U56&lt;&gt;"",VLOOKUP(U56,TurnInfo,2,0),-1)</f>
        <v>-1</v>
      </c>
      <c r="BS55" s="16">
        <f>IF($AV55&gt;=1,-1*BN56+IF($AV55&gt;=2,BN$50+IF(AND(BR$49&gt;0,BR$49&lt;BR55),1,0),0),0)</f>
        <v>0</v>
      </c>
      <c r="BT55" s="16">
        <f>IF(ISERR(FIND("[",T55)),-1,FIND("[",T55))</f>
        <v>-1</v>
      </c>
      <c r="BU55" s="17">
        <f>IF(T55&lt;&gt;"",IF(AND(LEFT(T55,2)&lt;&gt;"--",LEFT(T55,1)&lt;&gt;"["),IF(LEFT(T55,2)="-2",2,1),0),0)</f>
        <v>0</v>
      </c>
      <c r="BV55" s="15">
        <f>IF(BR55&lt;0,BQ55+S55+S56,0)</f>
        <v>0</v>
      </c>
      <c r="BW55" s="16">
        <f>IF(Z56&lt;&gt;"",VLOOKUP(Z56,TurnInfo,2,0),-1)</f>
        <v>-1</v>
      </c>
      <c r="BX55" s="16">
        <f>IF($AV55&gt;=1,-1*BS56+IF($AV55&gt;=2,BS$50+IF(AND(BW$49&gt;0,BW$49&lt;BW55),1,0),0),0)</f>
        <v>0</v>
      </c>
      <c r="BY55" s="16">
        <f>IF(ISERR(FIND("[",Y55)),-1,FIND("[",Y55))</f>
        <v>-1</v>
      </c>
      <c r="BZ55" s="17">
        <f>IF(Y55&lt;&gt;"",IF(AND(LEFT(Y55,2)&lt;&gt;"--",LEFT(Y55,1)&lt;&gt;"["),IF(LEFT(Y55,2)="-2",2,1),0),0)</f>
        <v>0</v>
      </c>
      <c r="CA55" s="15">
        <f>IF(BW55&lt;0,BV55+X55+X56,0)</f>
        <v>0</v>
      </c>
      <c r="CB55" s="16">
        <f>IF(AE56&lt;&gt;"",VLOOKUP(AE56,TurnInfo,2,0),-1)</f>
        <v>-1</v>
      </c>
      <c r="CC55" s="16">
        <f>IF($AV55&gt;=1,-1*BX56+IF($AV55&gt;=2,BX$50+IF(AND(CB$49&gt;0,CB$49&lt;CB55),1,0),0),0)</f>
        <v>0</v>
      </c>
      <c r="CD55" s="16">
        <f>IF(ISERR(FIND("[",AD55)),-1,FIND("[",AD55))</f>
        <v>-1</v>
      </c>
      <c r="CE55" s="17">
        <f>IF(AD55&lt;&gt;"",IF(AND(LEFT(AD55,2)&lt;&gt;"--",LEFT(AD55,1)&lt;&gt;"["),IF(LEFT(AD55,2)="-2",2,1),0),0)</f>
        <v>0</v>
      </c>
      <c r="CF55" s="15">
        <f>IF(CB55&lt;0,CA55+AC55+AC56,0)</f>
        <v>0</v>
      </c>
      <c r="CG55" s="16">
        <f>IF(AJ56&lt;&gt;"",VLOOKUP(AJ56,TurnInfo,2,0),-1)</f>
        <v>-1</v>
      </c>
      <c r="CH55" s="16">
        <f>IF($AV55&gt;=1,-1*CC56+IF($AV55&gt;=2,CC$50+IF(AND(CG$49&gt;0,CG$49&lt;CG55),1,0),0),0)</f>
        <v>0</v>
      </c>
      <c r="CI55" s="16">
        <f>IF(ISERR(FIND("[",AI55)),-1,FIND("[",AI55))</f>
        <v>-1</v>
      </c>
      <c r="CJ55" s="17">
        <f>IF(AI55&lt;&gt;"",IF(AND(LEFT(AI55,2)&lt;&gt;"--",LEFT(AI55,1)&lt;&gt;"["),IF(LEFT(AI55,2)="-2",2,1),0),0)</f>
        <v>0</v>
      </c>
      <c r="CK55" s="15">
        <f>IF(CG55&lt;0,CF55+AH55+AH56,0)</f>
        <v>0</v>
      </c>
      <c r="CL55" s="16">
        <f>IF(AO56&lt;&gt;"",VLOOKUP(AO56,TurnInfo,2,0),-1)</f>
        <v>-1</v>
      </c>
      <c r="CM55" s="16">
        <f>IF($AV55&gt;=1,-1*CH56+IF($AV55&gt;=2,CH$50+IF(AND(CL$49&gt;0,CL$49&lt;CL55),1,0),0),0)</f>
        <v>0</v>
      </c>
      <c r="CN55" s="16">
        <f>IF(ISERR(FIND("[",AN55)),-1,FIND("[",AN55))</f>
        <v>-1</v>
      </c>
      <c r="CO55" s="17">
        <f>IF(AN55&lt;&gt;"",IF(AND(LEFT(AN55,2)&lt;&gt;"--",LEFT(AN55,1)&lt;&gt;"["),IF(LEFT(AN55,2)="-2",2,1),0),0)</f>
        <v>0</v>
      </c>
    </row>
    <row r="56" spans="2:93" ht="12.75" customHeight="1" x14ac:dyDescent="0.2">
      <c r="B56" s="128"/>
      <c r="C56" s="110"/>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19"/>
      <c r="AD56" s="20"/>
      <c r="AE56" s="113"/>
      <c r="AF56" s="113"/>
      <c r="AG56" s="21"/>
      <c r="AH56" s="19"/>
      <c r="AI56" s="20"/>
      <c r="AJ56" s="113"/>
      <c r="AK56" s="113"/>
      <c r="AL56" s="21"/>
      <c r="AM56" s="19"/>
      <c r="AN56" s="20"/>
      <c r="AO56" s="113"/>
      <c r="AP56" s="113"/>
      <c r="AQ56" s="21"/>
      <c r="AR56" s="88"/>
      <c r="AS56" s="109"/>
      <c r="BB56" s="15">
        <f>D55+D56+BB55+AZ56</f>
        <v>0</v>
      </c>
      <c r="BC56" s="16">
        <f>IF(AND(BD$47&gt;0,BD$47&lt;BC55),1,0)+BD$48</f>
        <v>0</v>
      </c>
      <c r="BD56" s="16">
        <f>AY56+BF55</f>
        <v>0</v>
      </c>
      <c r="BE56" s="16">
        <f>IF(BC55&gt;0,IF(BE55&gt;0,VALUE(MID(E55,BE55+1,FIND("]",E55)-BE55-1)),0),AZ56)</f>
        <v>0</v>
      </c>
      <c r="BF56" s="17">
        <f>BA56+IF(D55&gt;0,1,0)</f>
        <v>0</v>
      </c>
      <c r="BG56" s="15">
        <f>I55+I56+BG55+BE56</f>
        <v>0</v>
      </c>
      <c r="BH56" s="16">
        <f>IF(AND(BI$47&gt;0,BI$47&lt;BH55),1,0)+BI$48</f>
        <v>0</v>
      </c>
      <c r="BI56" s="16">
        <f>BD56+BK55</f>
        <v>0</v>
      </c>
      <c r="BJ56" s="16">
        <f>IF(BH55&gt;0,IF(BJ55&gt;0,VALUE(MID(J55,BJ55+1,FIND("]",J55)-BJ55-1)),0),BE56)</f>
        <v>0</v>
      </c>
      <c r="BK56" s="17">
        <f>BF56+IF(I55&gt;0,1,0)</f>
        <v>0</v>
      </c>
      <c r="BL56" s="15">
        <f>N55+N56+BL55+BJ56</f>
        <v>0</v>
      </c>
      <c r="BM56" s="16">
        <f>IF(AND(BN$47&gt;0,BN$47&lt;BM55),1,0)+BN$48</f>
        <v>0</v>
      </c>
      <c r="BN56" s="16">
        <f>BI56+BP55</f>
        <v>0</v>
      </c>
      <c r="BO56" s="16">
        <f>IF(BM55&gt;0,IF(BO55&gt;0,VALUE(MID(O55,BO55+1,FIND("]",O55)-BO55-1)),0),BJ56)</f>
        <v>0</v>
      </c>
      <c r="BP56" s="17">
        <f>BK56+IF(N55&gt;0,1,0)</f>
        <v>0</v>
      </c>
      <c r="BQ56" s="15">
        <f>S55+S56+BQ55+BO56</f>
        <v>0</v>
      </c>
      <c r="BR56" s="16">
        <f>IF(AND(BS$47&gt;0,BS$47&lt;BR55),1,0)+BS$48</f>
        <v>0</v>
      </c>
      <c r="BS56" s="16">
        <f>BN56+BU55</f>
        <v>0</v>
      </c>
      <c r="BT56" s="16">
        <f>IF(BR55&gt;0,IF(BT55&gt;0,VALUE(MID(T55,BT55+1,FIND("]",T55)-BT55-1)),0),BO56)</f>
        <v>0</v>
      </c>
      <c r="BU56" s="17">
        <f>BP56+IF(S55&gt;0,1,0)</f>
        <v>0</v>
      </c>
      <c r="BV56" s="15">
        <f>X55+X56+BV55+BT56</f>
        <v>0</v>
      </c>
      <c r="BW56" s="16">
        <f>IF(AND(BX$47&gt;0,BX$47&lt;BW55),1,0)+BX$48</f>
        <v>0</v>
      </c>
      <c r="BX56" s="16">
        <f>BS56+BZ55</f>
        <v>0</v>
      </c>
      <c r="BY56" s="16">
        <f>IF(BW55&gt;0,IF(BY55&gt;0,VALUE(MID(Y55,BY55+1,FIND("]",Y55)-BY55-1)),0),BT56)</f>
        <v>0</v>
      </c>
      <c r="BZ56" s="17">
        <f>BU56+IF(X55&gt;0,1,0)</f>
        <v>0</v>
      </c>
      <c r="CA56" s="15">
        <f>AC55+AC56+CA55+BY56</f>
        <v>0</v>
      </c>
      <c r="CB56" s="16">
        <f>IF(AND(CC$47&gt;0,CC$47&lt;CB55),1,0)+CC$48</f>
        <v>0</v>
      </c>
      <c r="CC56" s="16">
        <f>BX56+CE55</f>
        <v>0</v>
      </c>
      <c r="CD56" s="16">
        <f>IF(CB55&gt;0,IF(CD55&gt;0,VALUE(MID(AD55,CD55+1,FIND("]",AD55)-CD55-1)),0),BY56)</f>
        <v>0</v>
      </c>
      <c r="CE56" s="17">
        <f>BZ56+IF(AC55&gt;0,1,0)</f>
        <v>0</v>
      </c>
      <c r="CF56" s="15">
        <f>AH55+AH56+CF55+CD56</f>
        <v>0</v>
      </c>
      <c r="CG56" s="16">
        <f>IF(AND(CH$47&gt;0,CH$47&lt;CG55),1,0)+CH$48</f>
        <v>0</v>
      </c>
      <c r="CH56" s="16">
        <f>CC56+CJ55</f>
        <v>0</v>
      </c>
      <c r="CI56" s="16">
        <f>IF(CG55&gt;0,IF(CI55&gt;0,VALUE(MID(AI55,CI55+1,FIND("]",AI55)-CI55-1)),0),CD56)</f>
        <v>0</v>
      </c>
      <c r="CJ56" s="17">
        <f>CE56+IF(AH55&gt;0,1,0)</f>
        <v>0</v>
      </c>
      <c r="CK56" s="15">
        <f>AM55+AM56+CK55+CI56</f>
        <v>0</v>
      </c>
      <c r="CL56" s="16">
        <f>IF(AND(CM$47&gt;0,CM$47&lt;CL55),1,0)+CM$48</f>
        <v>0</v>
      </c>
      <c r="CM56" s="16">
        <f>CH56+CO55</f>
        <v>0</v>
      </c>
      <c r="CN56" s="16">
        <f>IF(CL55&gt;0,IF(CN55&gt;0,VALUE(MID(AN55,CN55+1,FIND("]",AN55)-CN55-1)),0),CI56)</f>
        <v>0</v>
      </c>
      <c r="CO56" s="17">
        <f>CJ56+IF(AM55&gt;0,1,0)</f>
        <v>0</v>
      </c>
    </row>
    <row r="57" spans="2:93" ht="12.75" customHeight="1" x14ac:dyDescent="0.2">
      <c r="B57" s="123" t="s">
        <v>82</v>
      </c>
      <c r="C57" s="10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22"/>
      <c r="AD57" s="99" t="str">
        <f>IF(AND(AC57+CA57&gt;0,AG58&gt;0),INDEX(AtomicResultsInfo,CA58+CB58+AD58+AG58,VLOOKUP($B57,AtomicResultsProjectInfo,2,0)),"")</f>
        <v/>
      </c>
      <c r="AE57" s="99"/>
      <c r="AF57" s="99"/>
      <c r="AG57" s="99"/>
      <c r="AH57" s="22"/>
      <c r="AI57" s="99" t="str">
        <f>IF(AND(AH57+CF57&gt;0,AL58&gt;0),INDEX(AtomicResultsInfo,CF58+CG58+AI58+AL58,VLOOKUP($B57,AtomicResultsProjectInfo,2,0)),"")</f>
        <v/>
      </c>
      <c r="AJ57" s="99"/>
      <c r="AK57" s="99"/>
      <c r="AL57" s="99"/>
      <c r="AM57" s="22"/>
      <c r="AN57" s="99" t="str">
        <f>IF(AND(AM57+CK57&gt;0,AQ58&gt;0),INDEX(AtomicResultsInfo,CK58+CL58+AN58+AQ58,VLOOKUP($B57,AtomicResultsProjectInfo,2,0)),"")</f>
        <v/>
      </c>
      <c r="AO57" s="99"/>
      <c r="AP57" s="99"/>
      <c r="AQ57" s="99"/>
      <c r="AR57" s="126" t="s">
        <v>83</v>
      </c>
      <c r="AS57" s="127" t="s">
        <v>53</v>
      </c>
      <c r="BB57" s="15">
        <f>IF(AX57&lt;0,AW58,0)</f>
        <v>0</v>
      </c>
      <c r="BC57" s="16">
        <f>IF(F58&lt;&gt;"",VLOOKUP(F58,TurnInfo,2,0),-1)</f>
        <v>-1</v>
      </c>
      <c r="BD57" s="16">
        <f>IF($AV57&gt;=1,-1*AY58+IF($AV57&gt;=2,AY$50+IF(AND(BC$49&gt;0,BC$49&lt;BC57),1,0),0),0)</f>
        <v>0</v>
      </c>
      <c r="BE57" s="16">
        <f>IF(ISERR(FIND("[",E57)),-1,FIND("[",E57))</f>
        <v>-1</v>
      </c>
      <c r="BF57" s="17">
        <f>IF(E57&lt;&gt;"",IF(AND(LEFT(E57,2)&lt;&gt;"--",LEFT(E57,1)&lt;&gt;"["),IF(LEFT(E57,2)="-2",2,1),0),0)</f>
        <v>0</v>
      </c>
      <c r="BG57" s="15">
        <f>IF(BC57&lt;0,BB57+D57+D58,0)</f>
        <v>0</v>
      </c>
      <c r="BH57" s="16">
        <f>IF(K58&lt;&gt;"",VLOOKUP(K58,TurnInfo,2,0),-1)</f>
        <v>-1</v>
      </c>
      <c r="BI57" s="16">
        <f>IF($AV57&gt;=1,-1*BD58+IF($AV57&gt;=2,BD$50+IF(AND(BH$49&gt;0,BH$49&lt;BH57),1,0),0),0)</f>
        <v>0</v>
      </c>
      <c r="BJ57" s="16">
        <f>IF(ISERR(FIND("[",J57)),-1,FIND("[",J57))</f>
        <v>-1</v>
      </c>
      <c r="BK57" s="17">
        <f>IF(J57&lt;&gt;"",IF(AND(LEFT(J57,2)&lt;&gt;"--",LEFT(J57,1)&lt;&gt;"["),IF(LEFT(J57,2)="-2",2,1),0),0)</f>
        <v>0</v>
      </c>
      <c r="BL57" s="15">
        <f>IF(BH57&lt;0,BG57+I57+I58,0)</f>
        <v>0</v>
      </c>
      <c r="BM57" s="16">
        <f>IF(P58&lt;&gt;"",VLOOKUP(P58,TurnInfo,2,0),-1)</f>
        <v>-1</v>
      </c>
      <c r="BN57" s="16">
        <f>IF($AV57&gt;=1,-1*BI58+IF($AV57&gt;=2,BI$50+IF(AND(BM$49&gt;0,BM$49&lt;BM57),1,0),0),0)</f>
        <v>0</v>
      </c>
      <c r="BO57" s="16">
        <f>IF(ISERR(FIND("[",O57)),-1,FIND("[",O57))</f>
        <v>-1</v>
      </c>
      <c r="BP57" s="17">
        <f>IF(O57&lt;&gt;"",IF(AND(LEFT(O57,2)&lt;&gt;"--",LEFT(O57,1)&lt;&gt;"["),IF(LEFT(O57,2)="-2",2,1),0),0)</f>
        <v>0</v>
      </c>
      <c r="BQ57" s="15">
        <f>IF(BM57&lt;0,BL57+N57+N58,0)</f>
        <v>0</v>
      </c>
      <c r="BR57" s="16">
        <f>IF(U58&lt;&gt;"",VLOOKUP(U58,TurnInfo,2,0),-1)</f>
        <v>-1</v>
      </c>
      <c r="BS57" s="16">
        <f>IF($AV57&gt;=1,-1*BN58+IF($AV57&gt;=2,BN$50+IF(AND(BR$49&gt;0,BR$49&lt;BR57),1,0),0),0)</f>
        <v>0</v>
      </c>
      <c r="BT57" s="16">
        <f>IF(ISERR(FIND("[",T57)),-1,FIND("[",T57))</f>
        <v>-1</v>
      </c>
      <c r="BU57" s="17">
        <f>IF(T57&lt;&gt;"",IF(AND(LEFT(T57,2)&lt;&gt;"--",LEFT(T57,1)&lt;&gt;"["),IF(LEFT(T57,2)="-2",2,1),0),0)</f>
        <v>0</v>
      </c>
      <c r="BV57" s="15">
        <f>IF(BR57&lt;0,BQ57+S57+S58,0)</f>
        <v>0</v>
      </c>
      <c r="BW57" s="16">
        <f>IF(Z58&lt;&gt;"",VLOOKUP(Z58,TurnInfo,2,0),-1)</f>
        <v>-1</v>
      </c>
      <c r="BX57" s="16">
        <f>IF($AV57&gt;=1,-1*BS58+IF($AV57&gt;=2,BS$50+IF(AND(BW$49&gt;0,BW$49&lt;BW57),1,0),0),0)</f>
        <v>0</v>
      </c>
      <c r="BY57" s="16">
        <f>IF(ISERR(FIND("[",Y57)),-1,FIND("[",Y57))</f>
        <v>-1</v>
      </c>
      <c r="BZ57" s="17">
        <f>IF(Y57&lt;&gt;"",IF(AND(LEFT(Y57,2)&lt;&gt;"--",LEFT(Y57,1)&lt;&gt;"["),IF(LEFT(Y57,2)="-2",2,1),0),0)</f>
        <v>0</v>
      </c>
      <c r="CA57" s="15">
        <f>IF(BW57&lt;0,BV57+X57+X58,0)</f>
        <v>0</v>
      </c>
      <c r="CB57" s="16">
        <f>IF(AE58&lt;&gt;"",VLOOKUP(AE58,TurnInfo,2,0),-1)</f>
        <v>-1</v>
      </c>
      <c r="CC57" s="16">
        <f>IF($AV57&gt;=1,-1*BX58+IF($AV57&gt;=2,BX$50+IF(AND(CB$49&gt;0,CB$49&lt;CB57),1,0),0),0)</f>
        <v>0</v>
      </c>
      <c r="CD57" s="16">
        <f>IF(ISERR(FIND("[",AD57)),-1,FIND("[",AD57))</f>
        <v>-1</v>
      </c>
      <c r="CE57" s="17">
        <f>IF(AD57&lt;&gt;"",IF(AND(LEFT(AD57,2)&lt;&gt;"--",LEFT(AD57,1)&lt;&gt;"["),IF(LEFT(AD57,2)="-2",2,1),0),0)</f>
        <v>0</v>
      </c>
      <c r="CF57" s="15">
        <f>IF(CB57&lt;0,CA57+AC57+AC58,0)</f>
        <v>0</v>
      </c>
      <c r="CG57" s="16">
        <f>IF(AJ58&lt;&gt;"",VLOOKUP(AJ58,TurnInfo,2,0),-1)</f>
        <v>-1</v>
      </c>
      <c r="CH57" s="16">
        <f>IF($AV57&gt;=1,-1*CC58+IF($AV57&gt;=2,CC$50+IF(AND(CG$49&gt;0,CG$49&lt;CG57),1,0),0),0)</f>
        <v>0</v>
      </c>
      <c r="CI57" s="16">
        <f>IF(ISERR(FIND("[",AI57)),-1,FIND("[",AI57))</f>
        <v>-1</v>
      </c>
      <c r="CJ57" s="17">
        <f>IF(AI57&lt;&gt;"",IF(AND(LEFT(AI57,2)&lt;&gt;"--",LEFT(AI57,1)&lt;&gt;"["),IF(LEFT(AI57,2)="-2",2,1),0),0)</f>
        <v>0</v>
      </c>
      <c r="CK57" s="15">
        <f>IF(CG57&lt;0,CF57+AH57+AH58,0)</f>
        <v>0</v>
      </c>
      <c r="CL57" s="16">
        <f>IF(AO58&lt;&gt;"",VLOOKUP(AO58,TurnInfo,2,0),-1)</f>
        <v>-1</v>
      </c>
      <c r="CM57" s="16">
        <f>IF($AV57&gt;=1,-1*CH58+IF($AV57&gt;=2,CH$50+IF(AND(CL$49&gt;0,CL$49&lt;CL57),1,0),0),0)</f>
        <v>0</v>
      </c>
      <c r="CN57" s="16">
        <f>IF(ISERR(FIND("[",AN57)),-1,FIND("[",AN57))</f>
        <v>-1</v>
      </c>
      <c r="CO57" s="17">
        <f>IF(AN57&lt;&gt;"",IF(AND(LEFT(AN57,2)&lt;&gt;"--",LEFT(AN57,1)&lt;&gt;"["),IF(LEFT(AN57,2)="-2",2,1),0),0)</f>
        <v>0</v>
      </c>
    </row>
    <row r="58" spans="2:93" ht="12.75" customHeight="1" x14ac:dyDescent="0.2">
      <c r="B58" s="123"/>
      <c r="C58" s="10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9"/>
      <c r="AD58" s="33">
        <f>IF(AC57+CA57&gt;0,CC57,0)</f>
        <v>0</v>
      </c>
      <c r="AE58" s="113"/>
      <c r="AF58" s="113"/>
      <c r="AG58" s="21"/>
      <c r="AH58" s="19"/>
      <c r="AI58" s="33">
        <f>IF(AH57+CF57&gt;0,CH57,0)</f>
        <v>0</v>
      </c>
      <c r="AJ58" s="113"/>
      <c r="AK58" s="113"/>
      <c r="AL58" s="21"/>
      <c r="AM58" s="19"/>
      <c r="AN58" s="33">
        <f>IF(AM57+CK57&gt;0,CM57,0)</f>
        <v>0</v>
      </c>
      <c r="AO58" s="113"/>
      <c r="AP58" s="113"/>
      <c r="AQ58" s="21"/>
      <c r="AR58" s="126"/>
      <c r="AS58" s="127"/>
      <c r="BB58" s="15">
        <f>D57+D58+BB57+AZ58</f>
        <v>0</v>
      </c>
      <c r="BC58" s="16">
        <f>IF(AND(BD$47&gt;0,BD$47&lt;BC57),1,0)+BD$48</f>
        <v>0</v>
      </c>
      <c r="BD58" s="16">
        <f>AY58+BF57</f>
        <v>0</v>
      </c>
      <c r="BE58" s="16">
        <f>IF(BC57&gt;0,IF(BE57&gt;0,VALUE(MID(E57,BE57+1,FIND("]",E57)-BE57-1)),0),AZ58)</f>
        <v>0</v>
      </c>
      <c r="BF58" s="17">
        <f>BA58+IF(D57&gt;0,1,0)</f>
        <v>0</v>
      </c>
      <c r="BG58" s="15">
        <f>I57+I58+BG57+BE58</f>
        <v>0</v>
      </c>
      <c r="BH58" s="16">
        <f>IF(AND(BI$47&gt;0,BI$47&lt;BH57),1,0)+BI$48</f>
        <v>0</v>
      </c>
      <c r="BI58" s="16">
        <f>BD58+BK57</f>
        <v>0</v>
      </c>
      <c r="BJ58" s="16">
        <f>IF(BH57&gt;0,IF(BJ57&gt;0,VALUE(MID(J57,BJ57+1,FIND("]",J57)-BJ57-1)),0),BE58)</f>
        <v>0</v>
      </c>
      <c r="BK58" s="17">
        <f>BF58+IF(I57&gt;0,1,0)</f>
        <v>0</v>
      </c>
      <c r="BL58" s="15">
        <f>N57+N58+BL57+BJ58</f>
        <v>0</v>
      </c>
      <c r="BM58" s="16">
        <f>IF(AND(BN$47&gt;0,BN$47&lt;BM57),1,0)+BN$48</f>
        <v>0</v>
      </c>
      <c r="BN58" s="16">
        <f>BI58+BP57</f>
        <v>0</v>
      </c>
      <c r="BO58" s="16">
        <f>IF(BM57&gt;0,IF(BO57&gt;0,VALUE(MID(O57,BO57+1,FIND("]",O57)-BO57-1)),0),BJ58)</f>
        <v>0</v>
      </c>
      <c r="BP58" s="17">
        <f>BK58+IF(N57&gt;0,1,0)</f>
        <v>0</v>
      </c>
      <c r="BQ58" s="15">
        <f>S57+S58+BQ57+BO58</f>
        <v>0</v>
      </c>
      <c r="BR58" s="16">
        <f>IF(AND(BS$47&gt;0,BS$47&lt;BR57),1,0)+BS$48</f>
        <v>0</v>
      </c>
      <c r="BS58" s="16">
        <f>BN58+BU57</f>
        <v>0</v>
      </c>
      <c r="BT58" s="16">
        <f>IF(BR57&gt;0,IF(BT57&gt;0,VALUE(MID(T57,BT57+1,FIND("]",T57)-BT57-1)),0),BO58)</f>
        <v>0</v>
      </c>
      <c r="BU58" s="17">
        <f>BP58+IF(S57&gt;0,1,0)</f>
        <v>0</v>
      </c>
      <c r="BV58" s="15">
        <f>X57+X58+BV57+BT58</f>
        <v>0</v>
      </c>
      <c r="BW58" s="16">
        <f>IF(AND(BX$47&gt;0,BX$47&lt;BW57),1,0)+BX$48</f>
        <v>0</v>
      </c>
      <c r="BX58" s="16">
        <f>BS58+BZ57</f>
        <v>0</v>
      </c>
      <c r="BY58" s="16">
        <f>IF(BW57&gt;0,IF(BY57&gt;0,VALUE(MID(Y57,BY57+1,FIND("]",Y57)-BY57-1)),0),BT58)</f>
        <v>0</v>
      </c>
      <c r="BZ58" s="17">
        <f>BU58+IF(X57&gt;0,1,0)</f>
        <v>0</v>
      </c>
      <c r="CA58" s="15">
        <f>AC57+AC58+CA57+BY58</f>
        <v>0</v>
      </c>
      <c r="CB58" s="16">
        <f>IF(AND(CC$47&gt;0,CC$47&lt;CB57),1,0)+CC$48</f>
        <v>0</v>
      </c>
      <c r="CC58" s="16">
        <f>BX58+CE57</f>
        <v>0</v>
      </c>
      <c r="CD58" s="16">
        <f>IF(CB57&gt;0,IF(CD57&gt;0,VALUE(MID(AD57,CD57+1,FIND("]",AD57)-CD57-1)),0),BY58)</f>
        <v>0</v>
      </c>
      <c r="CE58" s="17">
        <f>BZ58+IF(AC57&gt;0,1,0)</f>
        <v>0</v>
      </c>
      <c r="CF58" s="15">
        <f>AH57+AH58+CF57+CD58</f>
        <v>0</v>
      </c>
      <c r="CG58" s="16">
        <f>IF(AND(CH$47&gt;0,CH$47&lt;CG57),1,0)+CH$48</f>
        <v>0</v>
      </c>
      <c r="CH58" s="16">
        <f>CC58+CJ57</f>
        <v>0</v>
      </c>
      <c r="CI58" s="16">
        <f>IF(CG57&gt;0,IF(CI57&gt;0,VALUE(MID(AI57,CI57+1,FIND("]",AI57)-CI57-1)),0),CD58)</f>
        <v>0</v>
      </c>
      <c r="CJ58" s="17">
        <f>CE58+IF(AH57&gt;0,1,0)</f>
        <v>0</v>
      </c>
      <c r="CK58" s="15">
        <f>AM57+AM58+CK57+CI58</f>
        <v>0</v>
      </c>
      <c r="CL58" s="16">
        <f>IF(AND(CM$47&gt;0,CM$47&lt;CL57),1,0)+CM$48</f>
        <v>0</v>
      </c>
      <c r="CM58" s="16">
        <f>CH58+CO57</f>
        <v>0</v>
      </c>
      <c r="CN58" s="16">
        <f>IF(CL57&gt;0,IF(CN57&gt;0,VALUE(MID(AN57,CN57+1,FIND("]",AN57)-CN57-1)),0),CI58)</f>
        <v>0</v>
      </c>
      <c r="CO58" s="17">
        <f>CJ58+IF(AM57&gt;0,1,0)</f>
        <v>0</v>
      </c>
    </row>
    <row r="59" spans="2:93" ht="12.75" customHeight="1" x14ac:dyDescent="0.2">
      <c r="B59" s="125" t="s">
        <v>84</v>
      </c>
      <c r="C59" s="97">
        <v>8</v>
      </c>
      <c r="D59" s="98"/>
      <c r="E59" s="98"/>
      <c r="F59" s="98"/>
      <c r="G59" s="98"/>
      <c r="H59" s="98"/>
      <c r="I59" s="98"/>
      <c r="J59" s="98"/>
      <c r="K59" s="98"/>
      <c r="L59" s="98"/>
      <c r="M59" s="98"/>
      <c r="N59" s="98"/>
      <c r="O59" s="98"/>
      <c r="P59" s="98"/>
      <c r="Q59" s="98"/>
      <c r="R59" s="98"/>
      <c r="S59" s="14"/>
      <c r="T59" s="122"/>
      <c r="U59" s="122"/>
      <c r="V59" s="122"/>
      <c r="W59" s="122"/>
      <c r="X59" s="14"/>
      <c r="Y59" s="122"/>
      <c r="Z59" s="122"/>
      <c r="AA59" s="122"/>
      <c r="AB59" s="122"/>
      <c r="AC59" s="14"/>
      <c r="AD59" s="122"/>
      <c r="AE59" s="122"/>
      <c r="AF59" s="122"/>
      <c r="AG59" s="122"/>
      <c r="AH59" s="14"/>
      <c r="AI59" s="122"/>
      <c r="AJ59" s="122"/>
      <c r="AK59" s="122"/>
      <c r="AL59" s="122"/>
      <c r="AM59" s="14"/>
      <c r="AN59" s="122"/>
      <c r="AO59" s="122"/>
      <c r="AP59" s="122"/>
      <c r="AQ59" s="122"/>
      <c r="AR59" s="94"/>
      <c r="AS59" s="95"/>
    </row>
    <row r="60" spans="2:93" ht="12.75" customHeight="1" x14ac:dyDescent="0.2">
      <c r="B60" s="125"/>
      <c r="C60" s="97"/>
      <c r="D60" s="98"/>
      <c r="E60" s="98"/>
      <c r="F60" s="98"/>
      <c r="G60" s="98"/>
      <c r="H60" s="98"/>
      <c r="I60" s="98"/>
      <c r="J60" s="98"/>
      <c r="K60" s="98"/>
      <c r="L60" s="98"/>
      <c r="M60" s="98"/>
      <c r="N60" s="98"/>
      <c r="O60" s="98"/>
      <c r="P60" s="98"/>
      <c r="Q60" s="98"/>
      <c r="R60" s="98"/>
      <c r="S60" s="31"/>
      <c r="T60" s="122"/>
      <c r="U60" s="122"/>
      <c r="V60" s="122"/>
      <c r="W60" s="122"/>
      <c r="X60" s="31"/>
      <c r="Y60" s="122"/>
      <c r="Z60" s="122"/>
      <c r="AA60" s="122"/>
      <c r="AB60" s="122"/>
      <c r="AC60" s="31"/>
      <c r="AD60" s="122"/>
      <c r="AE60" s="122"/>
      <c r="AF60" s="122"/>
      <c r="AG60" s="122"/>
      <c r="AH60" s="31"/>
      <c r="AI60" s="122"/>
      <c r="AJ60" s="122"/>
      <c r="AK60" s="122"/>
      <c r="AL60" s="122"/>
      <c r="AM60" s="31"/>
      <c r="AN60" s="122"/>
      <c r="AO60" s="122"/>
      <c r="AP60" s="122"/>
      <c r="AQ60" s="122"/>
      <c r="AR60" s="94"/>
      <c r="AS60" s="95"/>
      <c r="BB60" s="15"/>
      <c r="BF60" s="17">
        <f>BA60+IF(D59&gt;0,1,0)</f>
        <v>0</v>
      </c>
      <c r="BG60" s="15"/>
      <c r="BJ60" s="1"/>
      <c r="BK60" s="17">
        <f>BF60+IF(I59&gt;0,1,0)</f>
        <v>0</v>
      </c>
      <c r="BL60" s="15"/>
      <c r="BM60" s="1"/>
      <c r="BN60" s="1"/>
      <c r="BO60" s="1"/>
      <c r="BP60" s="17">
        <f>BK60+IF(N59&gt;0,1,0)</f>
        <v>0</v>
      </c>
      <c r="BQ60" s="15"/>
      <c r="BR60" s="1"/>
      <c r="BS60" s="1"/>
      <c r="BT60" s="1"/>
      <c r="BU60" s="17">
        <f>BP60+IF(S59&gt;0,1,0)</f>
        <v>0</v>
      </c>
      <c r="BV60" s="15"/>
      <c r="BW60" s="1"/>
      <c r="BX60" s="1"/>
      <c r="BY60" s="1"/>
      <c r="BZ60" s="17">
        <f>BU60+IF(X59&gt;0,1,0)</f>
        <v>0</v>
      </c>
      <c r="CA60" s="15"/>
      <c r="CB60" s="1"/>
      <c r="CC60" s="1"/>
      <c r="CD60" s="1"/>
      <c r="CE60" s="17">
        <f>BZ60+IF(AC59&gt;0,1,0)</f>
        <v>0</v>
      </c>
      <c r="CF60" s="15"/>
      <c r="CG60" s="1"/>
      <c r="CH60" s="1"/>
      <c r="CI60" s="1"/>
      <c r="CJ60" s="17">
        <f>CE60+IF(AH59&gt;0,1,0)</f>
        <v>0</v>
      </c>
      <c r="CK60" s="15"/>
      <c r="CL60" s="1"/>
      <c r="CM60" s="1"/>
      <c r="CN60" s="1"/>
      <c r="CO60" s="17">
        <f>CJ60+IF(AM59&gt;0,1,0)</f>
        <v>0</v>
      </c>
    </row>
    <row r="61" spans="2:93" ht="12.75" customHeight="1" x14ac:dyDescent="0.2">
      <c r="B61" s="119" t="s">
        <v>85</v>
      </c>
      <c r="C61" s="120">
        <v>6</v>
      </c>
      <c r="D61" s="121"/>
      <c r="E61" s="121"/>
      <c r="F61" s="121"/>
      <c r="G61" s="121"/>
      <c r="H61" s="121"/>
      <c r="I61" s="121"/>
      <c r="J61" s="121"/>
      <c r="K61" s="121"/>
      <c r="L61" s="121"/>
      <c r="M61" s="121"/>
      <c r="N61" s="121"/>
      <c r="O61" s="121"/>
      <c r="P61" s="121"/>
      <c r="Q61" s="121"/>
      <c r="R61" s="121"/>
      <c r="S61" s="121"/>
      <c r="T61" s="121"/>
      <c r="U61" s="121"/>
      <c r="V61" s="121"/>
      <c r="W61" s="121"/>
      <c r="X61" s="22"/>
      <c r="Y61" s="116"/>
      <c r="Z61" s="116"/>
      <c r="AA61" s="116"/>
      <c r="AB61" s="116"/>
      <c r="AC61" s="22"/>
      <c r="AD61" s="116"/>
      <c r="AE61" s="116"/>
      <c r="AF61" s="116"/>
      <c r="AG61" s="116"/>
      <c r="AH61" s="22"/>
      <c r="AI61" s="116"/>
      <c r="AJ61" s="116"/>
      <c r="AK61" s="116"/>
      <c r="AL61" s="116"/>
      <c r="AM61" s="22"/>
      <c r="AN61" s="116"/>
      <c r="AO61" s="116"/>
      <c r="AP61" s="116"/>
      <c r="AQ61" s="116"/>
      <c r="AR61" s="117"/>
      <c r="AS61" s="118"/>
      <c r="BB61" s="15"/>
      <c r="BF61" s="17"/>
      <c r="BG61" s="15"/>
      <c r="BJ61" s="1"/>
      <c r="BK61" s="17"/>
      <c r="BL61" s="15"/>
      <c r="BM61" s="1"/>
      <c r="BN61" s="1"/>
      <c r="BO61" s="1"/>
      <c r="BP61" s="17"/>
      <c r="BQ61" s="15"/>
      <c r="BR61" s="1"/>
      <c r="BS61" s="1"/>
      <c r="BT61" s="1"/>
      <c r="BU61" s="17"/>
      <c r="BV61" s="15"/>
      <c r="BW61" s="1"/>
      <c r="BX61" s="1"/>
      <c r="BY61" s="1"/>
      <c r="BZ61" s="17"/>
      <c r="CA61" s="15"/>
      <c r="CB61" s="1"/>
      <c r="CC61" s="1"/>
      <c r="CD61" s="1"/>
      <c r="CE61" s="17"/>
      <c r="CF61" s="15"/>
      <c r="CG61" s="1"/>
      <c r="CH61" s="1"/>
      <c r="CI61" s="1"/>
      <c r="CJ61" s="17"/>
      <c r="CK61" s="15"/>
      <c r="CL61" s="1"/>
      <c r="CM61" s="1"/>
      <c r="CN61" s="1"/>
      <c r="CO61" s="17"/>
    </row>
    <row r="62" spans="2:93" ht="12.75" customHeight="1" x14ac:dyDescent="0.2">
      <c r="B62" s="119"/>
      <c r="C62" s="120"/>
      <c r="D62" s="121"/>
      <c r="E62" s="121"/>
      <c r="F62" s="121"/>
      <c r="G62" s="121"/>
      <c r="H62" s="121"/>
      <c r="I62" s="121"/>
      <c r="J62" s="121"/>
      <c r="K62" s="121"/>
      <c r="L62" s="121"/>
      <c r="M62" s="121"/>
      <c r="N62" s="121"/>
      <c r="O62" s="121"/>
      <c r="P62" s="121"/>
      <c r="Q62" s="121"/>
      <c r="R62" s="121"/>
      <c r="S62" s="121"/>
      <c r="T62" s="121"/>
      <c r="U62" s="121"/>
      <c r="V62" s="121"/>
      <c r="W62" s="121"/>
      <c r="X62" s="31"/>
      <c r="Y62" s="116"/>
      <c r="Z62" s="116"/>
      <c r="AA62" s="116"/>
      <c r="AB62" s="116"/>
      <c r="AC62" s="31"/>
      <c r="AD62" s="116"/>
      <c r="AE62" s="116"/>
      <c r="AF62" s="116"/>
      <c r="AG62" s="116"/>
      <c r="AH62" s="31"/>
      <c r="AI62" s="116"/>
      <c r="AJ62" s="116"/>
      <c r="AK62" s="116"/>
      <c r="AL62" s="116"/>
      <c r="AM62" s="31"/>
      <c r="AN62" s="116"/>
      <c r="AO62" s="116"/>
      <c r="AP62" s="116"/>
      <c r="AQ62" s="116"/>
      <c r="AR62" s="117"/>
      <c r="AS62" s="118"/>
      <c r="BB62" s="15"/>
      <c r="BF62" s="17">
        <f>BA62+IF(D61&gt;0,1,0)</f>
        <v>0</v>
      </c>
      <c r="BG62" s="15"/>
      <c r="BJ62" s="1"/>
      <c r="BK62" s="17">
        <f>BF62+IF(I61&gt;0,1,0)</f>
        <v>0</v>
      </c>
      <c r="BL62" s="15"/>
      <c r="BM62" s="1"/>
      <c r="BN62" s="1"/>
      <c r="BO62" s="1"/>
      <c r="BP62" s="17">
        <f>BK62+IF(N61&gt;0,1,0)</f>
        <v>0</v>
      </c>
      <c r="BQ62" s="15"/>
      <c r="BR62" s="1"/>
      <c r="BS62" s="1"/>
      <c r="BT62" s="1"/>
      <c r="BU62" s="17">
        <f>BP62+IF(S61&gt;0,1,0)</f>
        <v>0</v>
      </c>
      <c r="BV62" s="15"/>
      <c r="BW62" s="1"/>
      <c r="BX62" s="1"/>
      <c r="BY62" s="1"/>
      <c r="BZ62" s="17">
        <f>BU62+IF(X61&gt;0,1,0)</f>
        <v>0</v>
      </c>
      <c r="CA62" s="15"/>
      <c r="CB62" s="1"/>
      <c r="CC62" s="1"/>
      <c r="CD62" s="1"/>
      <c r="CE62" s="17">
        <f>BZ62+IF(AC61&gt;0,1,0)</f>
        <v>0</v>
      </c>
      <c r="CF62" s="15"/>
      <c r="CG62" s="1"/>
      <c r="CH62" s="1"/>
      <c r="CI62" s="1"/>
      <c r="CJ62" s="17">
        <f>CE62+IF(AH61&gt;0,1,0)</f>
        <v>0</v>
      </c>
      <c r="CK62" s="15"/>
      <c r="CL62" s="1"/>
      <c r="CM62" s="1"/>
      <c r="CN62" s="1"/>
      <c r="CO62" s="17">
        <f>CJ62+IF(AM61&gt;0,1,0)</f>
        <v>0</v>
      </c>
    </row>
    <row r="63" spans="2:93" ht="12.75" customHeight="1" x14ac:dyDescent="0.2">
      <c r="B63" s="79" t="s">
        <v>86</v>
      </c>
      <c r="C63" s="79"/>
      <c r="D63" s="80">
        <f>SUM(D47:D62)</f>
        <v>0</v>
      </c>
      <c r="E63" s="80"/>
      <c r="F63" s="80"/>
      <c r="G63" s="80"/>
      <c r="H63" s="80"/>
      <c r="I63" s="80">
        <f>SUM(I47:I62)</f>
        <v>0</v>
      </c>
      <c r="J63" s="80"/>
      <c r="K63" s="80"/>
      <c r="L63" s="80"/>
      <c r="M63" s="80"/>
      <c r="N63" s="80">
        <f>SUM(N47:N62)</f>
        <v>0</v>
      </c>
      <c r="O63" s="80"/>
      <c r="P63" s="80"/>
      <c r="Q63" s="80"/>
      <c r="R63" s="80"/>
      <c r="S63" s="80">
        <f>SUM(S47:S62)</f>
        <v>0</v>
      </c>
      <c r="T63" s="80"/>
      <c r="U63" s="80"/>
      <c r="V63" s="80"/>
      <c r="W63" s="80"/>
      <c r="X63" s="80">
        <f>SUM(X47:X62)</f>
        <v>0</v>
      </c>
      <c r="Y63" s="80"/>
      <c r="Z63" s="80"/>
      <c r="AA63" s="80"/>
      <c r="AB63" s="80"/>
      <c r="AC63" s="80">
        <f>SUM(AC47:AC62)</f>
        <v>0</v>
      </c>
      <c r="AD63" s="80"/>
      <c r="AE63" s="80"/>
      <c r="AF63" s="80"/>
      <c r="AG63" s="80"/>
      <c r="AH63" s="80">
        <f>SUM(AH47:AH62)</f>
        <v>0</v>
      </c>
      <c r="AI63" s="80"/>
      <c r="AJ63" s="80"/>
      <c r="AK63" s="80"/>
      <c r="AL63" s="80"/>
      <c r="AM63" s="80">
        <f>SUM(AM47:AM62)</f>
        <v>0</v>
      </c>
      <c r="AN63" s="80"/>
      <c r="AO63" s="80"/>
      <c r="AP63" s="80"/>
      <c r="AQ63" s="80"/>
      <c r="AR63" s="27"/>
      <c r="AS63" s="28"/>
      <c r="AV63" s="29"/>
      <c r="BB63" s="15">
        <f>IF(D63&gt;ROUND((D$4+0.9)/2,0),1,0)</f>
        <v>0</v>
      </c>
      <c r="BC63" s="16"/>
      <c r="BD63" s="16"/>
      <c r="BE63" s="16"/>
      <c r="BF63" s="17"/>
      <c r="BG63" s="15">
        <f>IF(I63&gt;ROUND((I$4+0.9)/2,0),1,0)</f>
        <v>0</v>
      </c>
      <c r="BH63" s="16"/>
      <c r="BI63" s="16"/>
      <c r="BJ63" s="16"/>
      <c r="BK63" s="17"/>
      <c r="BL63" s="15">
        <f>IF(N63&gt;ROUND((N$4+0.9)/2,0),1,0)</f>
        <v>0</v>
      </c>
      <c r="BM63" s="16"/>
      <c r="BN63" s="16"/>
      <c r="BO63" s="16"/>
      <c r="BP63" s="17"/>
      <c r="BQ63" s="15">
        <f>IF(S63&gt;ROUND((S$4+0.9)/2,0),1,0)</f>
        <v>0</v>
      </c>
      <c r="BR63" s="16"/>
      <c r="BS63" s="16"/>
      <c r="BT63" s="16"/>
      <c r="BU63" s="17"/>
      <c r="BV63" s="15">
        <f>IF(X63&gt;ROUND((X$4+0.9)/2,0),1,0)</f>
        <v>0</v>
      </c>
      <c r="BW63" s="16"/>
      <c r="BX63" s="16"/>
      <c r="BY63" s="16"/>
      <c r="BZ63" s="17"/>
      <c r="CA63" s="15">
        <f>IF(AC63&gt;ROUND((AC$4+0.9)/2,0),1,0)</f>
        <v>0</v>
      </c>
      <c r="CB63" s="16"/>
      <c r="CC63" s="16"/>
      <c r="CD63" s="16"/>
      <c r="CE63" s="17"/>
      <c r="CF63" s="15">
        <f>IF(AH63&gt;ROUND((AH$4+0.9)/2,0),1,0)</f>
        <v>0</v>
      </c>
      <c r="CG63" s="16"/>
      <c r="CH63" s="16"/>
      <c r="CI63" s="16"/>
      <c r="CJ63" s="17"/>
      <c r="CK63" s="15">
        <f>IF(AM63&gt;ROUND((AM$4+0.9)/2,0),1,0)</f>
        <v>0</v>
      </c>
      <c r="CL63" s="16"/>
      <c r="CM63" s="16"/>
      <c r="CN63" s="16"/>
      <c r="CO63" s="17"/>
    </row>
    <row r="64" spans="2:93" ht="12.75" customHeight="1" x14ac:dyDescent="0.2">
      <c r="B64" s="114" t="s">
        <v>87</v>
      </c>
      <c r="C64" s="115"/>
      <c r="D64" s="22"/>
      <c r="E64" s="99" t="str">
        <f>IF(AND(D64+BB64&gt;0,H65&gt;0),VLOOKUP(BB65+BC65+E65+H65,IntelligenceResultsInfo,VLOOKUP($B64,IntelligenceResultsProjectInfo,2,0)),"")</f>
        <v/>
      </c>
      <c r="F64" s="99"/>
      <c r="G64" s="99"/>
      <c r="H64" s="99"/>
      <c r="I64" s="22"/>
      <c r="J64" s="99" t="str">
        <f>IF(AND(I64+BG64&gt;0,M65&gt;0),VLOOKUP(BG65+BH65+J65+M65,IntelligenceResultsInfo,VLOOKUP($B64,IntelligenceResultsProjectInfo,2,0)),"")</f>
        <v/>
      </c>
      <c r="K64" s="99"/>
      <c r="L64" s="99"/>
      <c r="M64" s="99"/>
      <c r="N64" s="22"/>
      <c r="O64" s="99" t="str">
        <f>IF(AND(N64+BL64&gt;0,R65&gt;0),VLOOKUP(BL65+BM65+O65+R65,IntelligenceResultsInfo,VLOOKUP($B64,IntelligenceResultsProjectInfo,2,0)),"")</f>
        <v/>
      </c>
      <c r="P64" s="99"/>
      <c r="Q64" s="99"/>
      <c r="R64" s="99"/>
      <c r="S64" s="22"/>
      <c r="T64" s="99" t="str">
        <f>IF(AND(S64+BQ64&gt;0,W65&gt;0),VLOOKUP(BQ65+BR65+T65+W65,IntelligenceResultsInfo,VLOOKUP($B64,IntelligenceResultsProjectInfo,2,0)),"")</f>
        <v/>
      </c>
      <c r="U64" s="99"/>
      <c r="V64" s="99"/>
      <c r="W64" s="99"/>
      <c r="X64" s="22"/>
      <c r="Y64" s="99" t="str">
        <f>IF(AND(X64+BV64&gt;0,AB65&gt;0),VLOOKUP(BV65+BW65+Y65+AB65,IntelligenceResultsInfo,VLOOKUP($B64,IntelligenceResultsProjectInfo,2,0)),"")</f>
        <v/>
      </c>
      <c r="Z64" s="99"/>
      <c r="AA64" s="99"/>
      <c r="AB64" s="99"/>
      <c r="AC64" s="22"/>
      <c r="AD64" s="99" t="str">
        <f>IF(AND(AC64+CA64&gt;0,AG65&gt;0),VLOOKUP(CA65+CB65+AD65+AG65,IntelligenceResultsInfo,VLOOKUP($B64,IntelligenceResultsProjectInfo,2,0)),"")</f>
        <v/>
      </c>
      <c r="AE64" s="99"/>
      <c r="AF64" s="99"/>
      <c r="AG64" s="99"/>
      <c r="AH64" s="22"/>
      <c r="AI64" s="99" t="str">
        <f>IF(AND(AH64+CF64&gt;0,AL65&gt;0),VLOOKUP(CF65+CG65+AI65+AL65,IntelligenceResultsInfo,VLOOKUP($B64,IntelligenceResultsProjectInfo,2,0)),"")</f>
        <v/>
      </c>
      <c r="AJ64" s="99"/>
      <c r="AK64" s="99"/>
      <c r="AL64" s="99"/>
      <c r="AM64" s="22"/>
      <c r="AN64" s="99" t="str">
        <f>IF(AND(AM64+CK64&gt;0,AQ65&gt;0),VLOOKUP(CK65+CL65+AN65+AQ65,IntelligenceResultsInfo,VLOOKUP($B64,IntelligenceResultsProjectInfo,2,0)),"")</f>
        <v/>
      </c>
      <c r="AO64" s="99"/>
      <c r="AP64" s="99"/>
      <c r="AQ64" s="99"/>
      <c r="AR64" s="94" t="s">
        <v>12</v>
      </c>
      <c r="AS64" s="112"/>
      <c r="BB64" s="15">
        <f>IF(AX64&lt;0,AW65,0)</f>
        <v>0</v>
      </c>
      <c r="BC64" s="16">
        <f>IF(F65&lt;&gt;"",VLOOKUP(F65,TurnInfo,2,0),-1)</f>
        <v>-1</v>
      </c>
      <c r="BD64" s="16">
        <f>IF(AND(UPPER(LEFT(E64,1))="B",F65&lt;&gt;""),VLOOKUP(F65,TurnInfo,2,0),-1)</f>
        <v>-1</v>
      </c>
      <c r="BE64" s="16">
        <f>IF(ISERR(FIND("[",E64)),-1,FIND("[",E64))</f>
        <v>-1</v>
      </c>
      <c r="BF64" s="17">
        <f>IF(E64&lt;&gt;"",IF(AND(LEFT(E64,2)&lt;&gt;"--",LEFT(E64,1)&lt;&gt;"["),IF(LEFT(E64,2)="-2",2,1),0),0)</f>
        <v>0</v>
      </c>
      <c r="BG64" s="15">
        <f>IF(BC64&lt;0,BB64+D64+D65,0)</f>
        <v>0</v>
      </c>
      <c r="BH64" s="16">
        <f>IF(K65&lt;&gt;"",VLOOKUP(K65,TurnInfo,2,0),-1)</f>
        <v>-1</v>
      </c>
      <c r="BI64" s="16">
        <f>IF(AND(UPPER(LEFT(J64,1))="B",K65&lt;&gt;""),VLOOKUP(K65,TurnInfo,2,0),-1)</f>
        <v>-1</v>
      </c>
      <c r="BJ64" s="16">
        <f>IF(ISERR(FIND("[",J64)),-1,FIND("[",J64))</f>
        <v>-1</v>
      </c>
      <c r="BK64" s="17">
        <f>IF(J64&lt;&gt;"",IF(AND(LEFT(J64,2)&lt;&gt;"--",LEFT(J64,1)&lt;&gt;"["),IF(LEFT(J64,2)="-2",2,1),0),0)</f>
        <v>0</v>
      </c>
      <c r="BL64" s="15">
        <f>IF(BH64&lt;0,BG64+I64+I65,0)</f>
        <v>0</v>
      </c>
      <c r="BM64" s="16">
        <f>IF(P65&lt;&gt;"",VLOOKUP(P65,TurnInfo,2,0),-1)</f>
        <v>-1</v>
      </c>
      <c r="BN64" s="16">
        <f>IF(AND(UPPER(LEFT(O64,1))="B",P65&lt;&gt;""),VLOOKUP(P65,TurnInfo,2,0),-1)</f>
        <v>-1</v>
      </c>
      <c r="BO64" s="16">
        <f>IF(ISERR(FIND("[",O64)),-1,FIND("[",O64))</f>
        <v>-1</v>
      </c>
      <c r="BP64" s="17">
        <f>IF(O64&lt;&gt;"",IF(AND(LEFT(O64,2)&lt;&gt;"--",LEFT(O64,1)&lt;&gt;"["),IF(LEFT(O64,2)="-2",2,1),0),0)</f>
        <v>0</v>
      </c>
      <c r="BQ64" s="15">
        <f>IF(BM64&lt;0,BL64+N64+N65,0)</f>
        <v>0</v>
      </c>
      <c r="BR64" s="16">
        <f>IF(U65&lt;&gt;"",VLOOKUP(U65,TurnInfo,2,0),-1)</f>
        <v>-1</v>
      </c>
      <c r="BS64" s="16">
        <f>IF(AND(UPPER(LEFT(T64,1))="B",U65&lt;&gt;""),VLOOKUP(U65,TurnInfo,2,0),-1)</f>
        <v>-1</v>
      </c>
      <c r="BT64" s="16">
        <f>IF(ISERR(FIND("[",T64)),-1,FIND("[",T64))</f>
        <v>-1</v>
      </c>
      <c r="BU64" s="17">
        <f>IF(T64&lt;&gt;"",IF(AND(LEFT(T64,2)&lt;&gt;"--",LEFT(T64,1)&lt;&gt;"["),IF(LEFT(T64,2)="-2",2,1),0),0)</f>
        <v>0</v>
      </c>
      <c r="BV64" s="15">
        <f>IF(BR64&lt;0,BQ64+S64+S65,0)</f>
        <v>0</v>
      </c>
      <c r="BW64" s="16">
        <f>IF(Z65&lt;&gt;"",VLOOKUP(Z65,TurnInfo,2,0),-1)</f>
        <v>-1</v>
      </c>
      <c r="BX64" s="16">
        <f>IF(AND(UPPER(LEFT(Y64,1))="B",Z65&lt;&gt;""),VLOOKUP(Z65,TurnInfo,2,0),-1)</f>
        <v>-1</v>
      </c>
      <c r="BY64" s="16">
        <f>IF(ISERR(FIND("[",Y64)),-1,FIND("[",Y64))</f>
        <v>-1</v>
      </c>
      <c r="BZ64" s="17">
        <f>IF(Y64&lt;&gt;"",IF(AND(LEFT(Y64,2)&lt;&gt;"--",LEFT(Y64,1)&lt;&gt;"["),IF(LEFT(Y64,2)="-2",2,1),0),0)</f>
        <v>0</v>
      </c>
      <c r="CA64" s="15">
        <f>IF(BW64&lt;0,BV64+X64+X65,0)</f>
        <v>0</v>
      </c>
      <c r="CB64" s="16">
        <f>IF(AE65&lt;&gt;"",VLOOKUP(AE65,TurnInfo,2,0),-1)</f>
        <v>-1</v>
      </c>
      <c r="CC64" s="16">
        <f>IF(AND(UPPER(LEFT(AD64,1))="B",AE65&lt;&gt;""),VLOOKUP(AE65,TurnInfo,2,0),-1)</f>
        <v>-1</v>
      </c>
      <c r="CD64" s="16">
        <f>IF(ISERR(FIND("[",AD64)),-1,FIND("[",AD64))</f>
        <v>-1</v>
      </c>
      <c r="CE64" s="17">
        <f>IF(AD64&lt;&gt;"",IF(AND(LEFT(AD64,2)&lt;&gt;"--",LEFT(AD64,1)&lt;&gt;"["),IF(LEFT(AD64,2)="-2",2,1),0),0)</f>
        <v>0</v>
      </c>
      <c r="CF64" s="15">
        <f>IF(CB64&lt;0,CA64+AC64+AC65,0)</f>
        <v>0</v>
      </c>
      <c r="CG64" s="16">
        <f>IF(AJ65&lt;&gt;"",VLOOKUP(AJ65,TurnInfo,2,0),-1)</f>
        <v>-1</v>
      </c>
      <c r="CH64" s="16">
        <f>IF(AND(UPPER(LEFT(AI64,1))="B",AJ65&lt;&gt;""),VLOOKUP(AJ65,TurnInfo,2,0),-1)</f>
        <v>-1</v>
      </c>
      <c r="CI64" s="16">
        <f>IF(ISERR(FIND("[",AI64)),-1,FIND("[",AI64))</f>
        <v>-1</v>
      </c>
      <c r="CJ64" s="17">
        <f>IF(AI64&lt;&gt;"",IF(AND(LEFT(AI64,2)&lt;&gt;"--",LEFT(AI64,1)&lt;&gt;"["),IF(LEFT(AI64,2)="-2",2,1),0),0)</f>
        <v>0</v>
      </c>
      <c r="CK64" s="15">
        <f>IF(CG64&lt;0,CF64+AH64+AH65,0)</f>
        <v>0</v>
      </c>
      <c r="CL64" s="16">
        <f>IF(AO65&lt;&gt;"",VLOOKUP(AO65,TurnInfo,2,0),-1)</f>
        <v>-1</v>
      </c>
      <c r="CM64" s="16">
        <f>IF(AND(UPPER(LEFT(AN64,1))="B",AO65&lt;&gt;""),VLOOKUP(AO65,TurnInfo,2,0),-1)</f>
        <v>-1</v>
      </c>
      <c r="CN64" s="16">
        <f>IF(ISERR(FIND("[",AN64)),-1,FIND("[",AN64))</f>
        <v>-1</v>
      </c>
      <c r="CO64" s="17">
        <f>IF(AN64&lt;&gt;"",IF(AND(LEFT(AN64,2)&lt;&gt;"--",LEFT(AN64,1)&lt;&gt;"["),IF(LEFT(AN64,2)="-2",2,1),0),0)</f>
        <v>0</v>
      </c>
    </row>
    <row r="65" spans="2:93" ht="12.75" customHeight="1" x14ac:dyDescent="0.2">
      <c r="B65" s="114"/>
      <c r="C65" s="115"/>
      <c r="D65" s="19"/>
      <c r="E65" s="20"/>
      <c r="F65" s="113"/>
      <c r="G65" s="113"/>
      <c r="H65" s="21"/>
      <c r="I65" s="19"/>
      <c r="J65" s="20"/>
      <c r="K65" s="113"/>
      <c r="L65" s="113"/>
      <c r="M65" s="21"/>
      <c r="N65" s="19"/>
      <c r="O65" s="20"/>
      <c r="P65" s="113"/>
      <c r="Q65" s="113"/>
      <c r="R65" s="21"/>
      <c r="S65" s="19"/>
      <c r="T65" s="20"/>
      <c r="U65" s="113"/>
      <c r="V65" s="113"/>
      <c r="W65" s="21"/>
      <c r="X65" s="19"/>
      <c r="Y65" s="20"/>
      <c r="Z65" s="113"/>
      <c r="AA65" s="113"/>
      <c r="AB65" s="21"/>
      <c r="AC65" s="19"/>
      <c r="AD65" s="20"/>
      <c r="AE65" s="113"/>
      <c r="AF65" s="113"/>
      <c r="AG65" s="21"/>
      <c r="AH65" s="19"/>
      <c r="AI65" s="20"/>
      <c r="AJ65" s="113"/>
      <c r="AK65" s="113"/>
      <c r="AL65" s="21"/>
      <c r="AM65" s="19"/>
      <c r="AN65" s="20"/>
      <c r="AO65" s="113"/>
      <c r="AP65" s="113"/>
      <c r="AQ65" s="21"/>
      <c r="AR65" s="94"/>
      <c r="AS65" s="112"/>
      <c r="BB65" s="15">
        <f>D64+D65+BB64+AZ65</f>
        <v>0</v>
      </c>
      <c r="BC65" s="16"/>
      <c r="BD65" s="16">
        <f>IF(AY64&gt;0,1,0)+AY65</f>
        <v>0</v>
      </c>
      <c r="BE65" s="16">
        <f>IF(BC64&gt;0,IF(BE64&gt;0,VALUE(MID(E64,BE64+1,FIND("]",E64)-BE64-1)),0),AZ65)</f>
        <v>0</v>
      </c>
      <c r="BF65" s="17">
        <f>BA65+IF(D64&gt;0,1,0)</f>
        <v>0</v>
      </c>
      <c r="BG65" s="15">
        <f>I64+I65+BG64+BE65</f>
        <v>0</v>
      </c>
      <c r="BH65" s="16"/>
      <c r="BI65" s="16">
        <f>IF(BD64&gt;0,1,0)+BD65</f>
        <v>0</v>
      </c>
      <c r="BJ65" s="16">
        <f>IF(BH64&gt;0,IF(BJ64&gt;0,VALUE(MID(J64,BJ64+1,FIND("]",J64)-BJ64-1)),0),BE65)</f>
        <v>0</v>
      </c>
      <c r="BK65" s="17">
        <f>BF65+IF(I64&gt;0,1,0)</f>
        <v>0</v>
      </c>
      <c r="BL65" s="15">
        <f>N64+N65+BL64+BJ65</f>
        <v>0</v>
      </c>
      <c r="BM65" s="16"/>
      <c r="BN65" s="16">
        <f>IF(BI64&gt;0,1,0)+BI65</f>
        <v>0</v>
      </c>
      <c r="BO65" s="16">
        <f>IF(BM64&gt;0,IF(BO64&gt;0,VALUE(MID(O64,BO64+1,FIND("]",O64)-BO64-1)),0),BJ65)</f>
        <v>0</v>
      </c>
      <c r="BP65" s="17">
        <f>BK65+IF(N64&gt;0,1,0)</f>
        <v>0</v>
      </c>
      <c r="BQ65" s="15">
        <f>S64+S65+BQ64+BO65</f>
        <v>0</v>
      </c>
      <c r="BR65" s="16"/>
      <c r="BS65" s="16">
        <f>IF(BN64&gt;0,1,0)+BN65</f>
        <v>0</v>
      </c>
      <c r="BT65" s="16">
        <f>IF(BR64&gt;0,IF(BT64&gt;0,VALUE(MID(T64,BT64+1,FIND("]",T64)-BT64-1)),0),BO65)</f>
        <v>0</v>
      </c>
      <c r="BU65" s="17">
        <f>BP65+IF(S64&gt;0,1,0)</f>
        <v>0</v>
      </c>
      <c r="BV65" s="15">
        <f>X64+X65+BV64+BT65</f>
        <v>0</v>
      </c>
      <c r="BW65" s="16"/>
      <c r="BX65" s="16">
        <f>IF(BS64&gt;0,1,0)+BS65</f>
        <v>0</v>
      </c>
      <c r="BY65" s="16">
        <f>IF(BW64&gt;0,IF(BY64&gt;0,VALUE(MID(Y64,BY64+1,FIND("]",Y64)-BY64-1)),0),BT65)</f>
        <v>0</v>
      </c>
      <c r="BZ65" s="17">
        <f>BU65+IF(X64&gt;0,1,0)</f>
        <v>0</v>
      </c>
      <c r="CA65" s="15">
        <f>AC64+AC65+CA64+BY65</f>
        <v>0</v>
      </c>
      <c r="CB65" s="16"/>
      <c r="CC65" s="16">
        <f>IF(BX64&gt;0,1,0)+BX65</f>
        <v>0</v>
      </c>
      <c r="CD65" s="16">
        <f>IF(CB64&gt;0,IF(CD64&gt;0,VALUE(MID(AD64,CD64+1,FIND("]",AD64)-CD64-1)),0),BY65)</f>
        <v>0</v>
      </c>
      <c r="CE65" s="17">
        <f>BZ65+IF(AC64&gt;0,1,0)</f>
        <v>0</v>
      </c>
      <c r="CF65" s="15">
        <f>AH64+AH65+CF64+CD65</f>
        <v>0</v>
      </c>
      <c r="CG65" s="16"/>
      <c r="CH65" s="16">
        <f>IF(CC64&gt;0,1,0)+CC65</f>
        <v>0</v>
      </c>
      <c r="CI65" s="16">
        <f>IF(CG64&gt;0,IF(CI64&gt;0,VALUE(MID(AI64,CI64+1,FIND("]",AI64)-CI64-1)),0),CD65)</f>
        <v>0</v>
      </c>
      <c r="CJ65" s="17">
        <f>CE65+IF(AH64&gt;0,1,0)</f>
        <v>0</v>
      </c>
      <c r="CK65" s="15">
        <f>AM64+AM65+CK64+CI65</f>
        <v>0</v>
      </c>
      <c r="CL65" s="16"/>
      <c r="CM65" s="16">
        <f>IF(CH64&gt;0,1,0)+CH65</f>
        <v>0</v>
      </c>
      <c r="CN65" s="16">
        <f>IF(CL64&gt;0,IF(CN64&gt;0,VALUE(MID(AN64,CN64+1,FIND("]",AN64)-CN64-1)),0),CI65)</f>
        <v>0</v>
      </c>
      <c r="CO65" s="17">
        <f>CJ65+IF(AM64&gt;0,1,0)</f>
        <v>0</v>
      </c>
    </row>
    <row r="66" spans="2:93" ht="12.75" customHeight="1" x14ac:dyDescent="0.2">
      <c r="B66" s="90" t="s">
        <v>88</v>
      </c>
      <c r="C66" s="110"/>
      <c r="D66" s="22"/>
      <c r="E66" s="99" t="str">
        <f>IF(AND(D66+BB66&gt;0,H67&gt;0),INDEX(IntelligenceResultsInfo,BB67+BC67+E67+H67,VLOOKUP($B66,IntelligenceResultsProjectInfo,2,0)),"")</f>
        <v/>
      </c>
      <c r="F66" s="99"/>
      <c r="G66" s="99"/>
      <c r="H66" s="99"/>
      <c r="I66" s="22"/>
      <c r="J66" s="99" t="str">
        <f>IF(AND(I66+BG66&gt;0,M67&gt;0),INDEX(IntelligenceResultsInfo,BG67+BH67+J67+M67,VLOOKUP($B66,IntelligenceResultsProjectInfo,2,0)),"")</f>
        <v/>
      </c>
      <c r="K66" s="99"/>
      <c r="L66" s="99"/>
      <c r="M66" s="99"/>
      <c r="N66" s="22"/>
      <c r="O66" s="99" t="str">
        <f>IF(AND(N66+BL66&gt;0,R67&gt;0),INDEX(IntelligenceResultsInfo,BL67+BM67+O67+R67,VLOOKUP($B66,IntelligenceResultsProjectInfo,2,0)),"")</f>
        <v/>
      </c>
      <c r="P66" s="99"/>
      <c r="Q66" s="99"/>
      <c r="R66" s="99"/>
      <c r="S66" s="22"/>
      <c r="T66" s="99" t="str">
        <f>IF(AND(S66+BQ66&gt;0,W67&gt;0),INDEX(IntelligenceResultsInfo,BQ67+BR67+T67+W67,VLOOKUP($B66,IntelligenceResultsProjectInfo,2,0)),"")</f>
        <v/>
      </c>
      <c r="U66" s="99"/>
      <c r="V66" s="99"/>
      <c r="W66" s="99"/>
      <c r="X66" s="22"/>
      <c r="Y66" s="99" t="str">
        <f>IF(AND(X66+BV66&gt;0,AB67&gt;0),INDEX(IntelligenceResultsInfo,BV67+BW67+Y67+AB67,VLOOKUP($B66,IntelligenceResultsProjectInfo,2,0)),"")</f>
        <v/>
      </c>
      <c r="Z66" s="99"/>
      <c r="AA66" s="99"/>
      <c r="AB66" s="99"/>
      <c r="AC66" s="22"/>
      <c r="AD66" s="99" t="str">
        <f>IF(AND(AC66+CA66&gt;0,AG67&gt;0),INDEX(IntelligenceResultsInfo,CA67+CB67+AD67+AG67,VLOOKUP($B66,IntelligenceResultsProjectInfo,2,0)),"")</f>
        <v/>
      </c>
      <c r="AE66" s="99"/>
      <c r="AF66" s="99"/>
      <c r="AG66" s="99"/>
      <c r="AH66" s="22"/>
      <c r="AI66" s="99" t="str">
        <f>IF(AND(AH66+CF66&gt;0,AL67&gt;0),INDEX(IntelligenceResultsInfo,CF67+CG67+AI67+AL67,VLOOKUP($B66,IntelligenceResultsProjectInfo,2,0)),"")</f>
        <v/>
      </c>
      <c r="AJ66" s="99"/>
      <c r="AK66" s="99"/>
      <c r="AL66" s="99"/>
      <c r="AM66" s="22"/>
      <c r="AN66" s="99" t="str">
        <f>IF(AND(AM66+CK66&gt;0,AQ67&gt;0),INDEX(IntelligenceResultsInfo,CK67+CL67+AN67+AQ67,VLOOKUP($B66,IntelligenceResultsProjectInfo,2,0)),"")</f>
        <v/>
      </c>
      <c r="AO66" s="99"/>
      <c r="AP66" s="99"/>
      <c r="AQ66" s="99"/>
      <c r="AR66" s="88" t="s">
        <v>89</v>
      </c>
      <c r="AS66" s="109"/>
      <c r="BB66" s="15">
        <f>IF(AX66&lt;0,AW67,0)</f>
        <v>0</v>
      </c>
      <c r="BC66" s="16">
        <f>IF(F67&lt;&gt;"",VLOOKUP(F67,TurnInfo,2,0),-1)</f>
        <v>-1</v>
      </c>
      <c r="BD66" s="16">
        <f>IF($AV66&gt;=1,-1*AY67+IF($AV66&gt;=2,AY$50+IF(AND(BC$49&gt;0,BC$49&lt;BC66),1,0),0),0)</f>
        <v>0</v>
      </c>
      <c r="BE66" s="16">
        <f>IF(ISERR(FIND("[",E66)),-1,FIND("[",E66))</f>
        <v>-1</v>
      </c>
      <c r="BF66" s="17">
        <f>IF(E66&lt;&gt;"",IF(AND(LEFT(E66,2)&lt;&gt;"--",LEFT(E66,1)&lt;&gt;"["),IF(LEFT(E66,2)="-2",2,1),0),0)</f>
        <v>0</v>
      </c>
      <c r="BG66" s="15">
        <f>IF(BC66&lt;0,BB66+D66+D67,0)</f>
        <v>0</v>
      </c>
      <c r="BH66" s="16">
        <f>IF(K67&lt;&gt;"",VLOOKUP(K67,TurnInfo,2,0),-1)</f>
        <v>-1</v>
      </c>
      <c r="BI66" s="16">
        <f>IF($AV66&gt;=1,-1*BD67+IF($AV66&gt;=2,BD$50+IF(AND(BH$49&gt;0,BH$49&lt;BH66),1,0),0),0)</f>
        <v>0</v>
      </c>
      <c r="BJ66" s="16">
        <f>IF(ISERR(FIND("[",J66)),-1,FIND("[",J66))</f>
        <v>-1</v>
      </c>
      <c r="BK66" s="17">
        <f>IF(J66&lt;&gt;"",IF(AND(LEFT(J66,2)&lt;&gt;"--",LEFT(J66,1)&lt;&gt;"["),IF(LEFT(J66,2)="-2",2,1),0),0)</f>
        <v>0</v>
      </c>
      <c r="BL66" s="15">
        <f>IF(BH66&lt;0,BG66+I66+I67,0)</f>
        <v>0</v>
      </c>
      <c r="BM66" s="16">
        <f>IF(P67&lt;&gt;"",VLOOKUP(P67,TurnInfo,2,0),-1)</f>
        <v>-1</v>
      </c>
      <c r="BN66" s="16">
        <f>IF($AV66&gt;=1,-1*BI67+IF($AV66&gt;=2,BI$50+IF(AND(BM$49&gt;0,BM$49&lt;BM66),1,0),0),0)</f>
        <v>0</v>
      </c>
      <c r="BO66" s="16">
        <f>IF(ISERR(FIND("[",O66)),-1,FIND("[",O66))</f>
        <v>-1</v>
      </c>
      <c r="BP66" s="17">
        <f>IF(O66&lt;&gt;"",IF(AND(LEFT(O66,2)&lt;&gt;"--",LEFT(O66,1)&lt;&gt;"["),IF(LEFT(O66,2)="-2",2,1),0),0)</f>
        <v>0</v>
      </c>
      <c r="BQ66" s="15">
        <f>IF(BM66&lt;0,BL66+N66+N67,0)</f>
        <v>0</v>
      </c>
      <c r="BR66" s="16">
        <f>IF(U67&lt;&gt;"",VLOOKUP(U67,TurnInfo,2,0),-1)</f>
        <v>-1</v>
      </c>
      <c r="BS66" s="16">
        <f>IF($AV66&gt;=1,-1*BN67+IF($AV66&gt;=2,BN$50+IF(AND(BR$49&gt;0,BR$49&lt;BR66),1,0),0),0)</f>
        <v>0</v>
      </c>
      <c r="BT66" s="16">
        <f>IF(ISERR(FIND("[",T66)),-1,FIND("[",T66))</f>
        <v>-1</v>
      </c>
      <c r="BU66" s="17">
        <f>IF(T66&lt;&gt;"",IF(AND(LEFT(T66,2)&lt;&gt;"--",LEFT(T66,1)&lt;&gt;"["),IF(LEFT(T66,2)="-2",2,1),0),0)</f>
        <v>0</v>
      </c>
      <c r="BV66" s="15">
        <f>IF(BR66&lt;0,BQ66+S66+S67,0)</f>
        <v>0</v>
      </c>
      <c r="BW66" s="16">
        <f>IF(Z67&lt;&gt;"",VLOOKUP(Z67,TurnInfo,2,0),-1)</f>
        <v>-1</v>
      </c>
      <c r="BX66" s="16">
        <f>IF($AV66&gt;=1,-1*BS67+IF($AV66&gt;=2,BS$50+IF(AND(BW$49&gt;0,BW$49&lt;BW66),1,0),0),0)</f>
        <v>0</v>
      </c>
      <c r="BY66" s="16">
        <f>IF(ISERR(FIND("[",Y66)),-1,FIND("[",Y66))</f>
        <v>-1</v>
      </c>
      <c r="BZ66" s="17">
        <f>IF(Y66&lt;&gt;"",IF(AND(LEFT(Y66,2)&lt;&gt;"--",LEFT(Y66,1)&lt;&gt;"["),IF(LEFT(Y66,2)="-2",2,1),0),0)</f>
        <v>0</v>
      </c>
      <c r="CA66" s="15">
        <f>IF(BW66&lt;0,BV66+X66+X67,0)</f>
        <v>0</v>
      </c>
      <c r="CB66" s="16">
        <f>IF(AE67&lt;&gt;"",VLOOKUP(AE67,TurnInfo,2,0),-1)</f>
        <v>-1</v>
      </c>
      <c r="CC66" s="16">
        <f>IF($AV66&gt;=1,-1*BX67+IF($AV66&gt;=2,BX$50+IF(AND(CB$49&gt;0,CB$49&lt;CB66),1,0),0),0)</f>
        <v>0</v>
      </c>
      <c r="CD66" s="16">
        <f>IF(ISERR(FIND("[",AD66)),-1,FIND("[",AD66))</f>
        <v>-1</v>
      </c>
      <c r="CE66" s="17">
        <f>IF(AD66&lt;&gt;"",IF(AND(LEFT(AD66,2)&lt;&gt;"--",LEFT(AD66,1)&lt;&gt;"["),IF(LEFT(AD66,2)="-2",2,1),0),0)</f>
        <v>0</v>
      </c>
      <c r="CF66" s="15">
        <f>IF(CB66&lt;0,CA66+AC66+AC67,0)</f>
        <v>0</v>
      </c>
      <c r="CG66" s="16">
        <f>IF(AJ67&lt;&gt;"",VLOOKUP(AJ67,TurnInfo,2,0),-1)</f>
        <v>-1</v>
      </c>
      <c r="CH66" s="16">
        <f>IF($AV66&gt;=1,-1*CC67+IF($AV66&gt;=2,CC$50+IF(AND(CG$49&gt;0,CG$49&lt;CG66),1,0),0),0)</f>
        <v>0</v>
      </c>
      <c r="CI66" s="16">
        <f>IF(ISERR(FIND("[",AI66)),-1,FIND("[",AI66))</f>
        <v>-1</v>
      </c>
      <c r="CJ66" s="17">
        <f>IF(AI66&lt;&gt;"",IF(AND(LEFT(AI66,2)&lt;&gt;"--",LEFT(AI66,1)&lt;&gt;"["),IF(LEFT(AI66,2)="-2",2,1),0),0)</f>
        <v>0</v>
      </c>
      <c r="CK66" s="15">
        <f>IF(CG66&lt;0,CF66+AH66+AH67,0)</f>
        <v>0</v>
      </c>
      <c r="CL66" s="16">
        <f>IF(AO67&lt;&gt;"",VLOOKUP(AO67,TurnInfo,2,0),-1)</f>
        <v>-1</v>
      </c>
      <c r="CM66" s="16">
        <f>IF($AV66&gt;=1,-1*CH67+IF($AV66&gt;=2,CH$50+IF(AND(CL$49&gt;0,CL$49&lt;CL66),1,0),0),0)</f>
        <v>0</v>
      </c>
      <c r="CN66" s="16">
        <f>IF(ISERR(FIND("[",AN66)),-1,FIND("[",AN66))</f>
        <v>-1</v>
      </c>
      <c r="CO66" s="17">
        <f>IF(AN66&lt;&gt;"",IF(AND(LEFT(AN66,2)&lt;&gt;"--",LEFT(AN66,1)&lt;&gt;"["),IF(LEFT(AN66,2)="-2",2,1),0),0)</f>
        <v>0</v>
      </c>
    </row>
    <row r="67" spans="2:93" ht="12.75" customHeight="1" x14ac:dyDescent="0.2">
      <c r="B67" s="90"/>
      <c r="C67" s="110"/>
      <c r="D67" s="19"/>
      <c r="E67" s="33">
        <f>IF(D66+BB66&gt;0,BD66,0)</f>
        <v>0</v>
      </c>
      <c r="F67" s="113"/>
      <c r="G67" s="113"/>
      <c r="H67" s="21"/>
      <c r="I67" s="19"/>
      <c r="J67" s="33">
        <f>IF(I66+BG66&gt;0,BI66,0)</f>
        <v>0</v>
      </c>
      <c r="K67" s="113"/>
      <c r="L67" s="113"/>
      <c r="M67" s="21"/>
      <c r="N67" s="19"/>
      <c r="O67" s="33">
        <f>IF(N66+BL66&gt;0,BN66,0)</f>
        <v>0</v>
      </c>
      <c r="P67" s="113"/>
      <c r="Q67" s="113"/>
      <c r="R67" s="21"/>
      <c r="S67" s="19"/>
      <c r="T67" s="33">
        <f>IF(S66+BQ66&gt;0,BS66,0)</f>
        <v>0</v>
      </c>
      <c r="U67" s="113"/>
      <c r="V67" s="113"/>
      <c r="W67" s="21"/>
      <c r="X67" s="19"/>
      <c r="Y67" s="33">
        <f>IF(X66+BV66&gt;0,BX66,0)</f>
        <v>0</v>
      </c>
      <c r="Z67" s="113"/>
      <c r="AA67" s="113"/>
      <c r="AB67" s="21"/>
      <c r="AC67" s="19"/>
      <c r="AD67" s="33">
        <f>IF(AC66+CA66&gt;0,CC66,0)</f>
        <v>0</v>
      </c>
      <c r="AE67" s="113"/>
      <c r="AF67" s="113"/>
      <c r="AG67" s="21"/>
      <c r="AH67" s="19"/>
      <c r="AI67" s="33">
        <f>IF(AH66+CF66&gt;0,CH66,0)</f>
        <v>0</v>
      </c>
      <c r="AJ67" s="113"/>
      <c r="AK67" s="113"/>
      <c r="AL67" s="21"/>
      <c r="AM67" s="19"/>
      <c r="AN67" s="33">
        <f>IF(AM66+CK66&gt;0,CM66,0)</f>
        <v>0</v>
      </c>
      <c r="AO67" s="113"/>
      <c r="AP67" s="113"/>
      <c r="AQ67" s="21"/>
      <c r="AR67" s="88"/>
      <c r="AS67" s="109"/>
      <c r="BB67" s="15">
        <f>D66+D67+BB66+AZ67</f>
        <v>0</v>
      </c>
      <c r="BC67" s="16">
        <f>IF(AND(BD$64&gt;0,BD$64&lt;BC66),1,0)+BD$65</f>
        <v>0</v>
      </c>
      <c r="BD67" s="16">
        <f>AY67+BF66</f>
        <v>0</v>
      </c>
      <c r="BE67" s="16">
        <f>IF(BC66&gt;0,IF(BE66&gt;0,VALUE(MID(E66,BE66+1,FIND("]",E66)-BE66-1)),0),AZ67)</f>
        <v>0</v>
      </c>
      <c r="BF67" s="17">
        <f>BA67+IF(D66&gt;0,1,0)</f>
        <v>0</v>
      </c>
      <c r="BG67" s="15">
        <f>I66+I67+BG66+BE67</f>
        <v>0</v>
      </c>
      <c r="BH67" s="16">
        <f>IF(AND(BI$64&gt;0,BI$64&lt;BH66),1,0)+BI$65</f>
        <v>0</v>
      </c>
      <c r="BI67" s="16">
        <f>BD67+BK66</f>
        <v>0</v>
      </c>
      <c r="BJ67" s="16">
        <f>IF(BH66&gt;0,IF(BJ66&gt;0,VALUE(MID(J66,BJ66+1,FIND("]",J66)-BJ66-1)),0),BE67)</f>
        <v>0</v>
      </c>
      <c r="BK67" s="17">
        <f>BF67+IF(I66&gt;0,1,0)</f>
        <v>0</v>
      </c>
      <c r="BL67" s="15">
        <f>N66+N67+BL66+BJ67</f>
        <v>0</v>
      </c>
      <c r="BM67" s="16">
        <f>IF(AND(BN$64&gt;0,BN$64&lt;BM66),1,0)+BN$65</f>
        <v>0</v>
      </c>
      <c r="BN67" s="16">
        <f>BI67+BP66</f>
        <v>0</v>
      </c>
      <c r="BO67" s="16">
        <f>IF(BM66&gt;0,IF(BO66&gt;0,VALUE(MID(O66,BO66+1,FIND("]",O66)-BO66-1)),0),BJ67)</f>
        <v>0</v>
      </c>
      <c r="BP67" s="17">
        <f>BK67+IF(N66&gt;0,1,0)</f>
        <v>0</v>
      </c>
      <c r="BQ67" s="15">
        <f>S66+S67+BQ66+BO67</f>
        <v>0</v>
      </c>
      <c r="BR67" s="16">
        <f>IF(AND(BS$64&gt;0,BS$64&lt;BR66),1,0)+BS$65</f>
        <v>0</v>
      </c>
      <c r="BS67" s="16">
        <f>BN67+BU66</f>
        <v>0</v>
      </c>
      <c r="BT67" s="16">
        <f>IF(BR66&gt;0,IF(BT66&gt;0,VALUE(MID(T66,BT66+1,FIND("]",T66)-BT66-1)),0),BO67)</f>
        <v>0</v>
      </c>
      <c r="BU67" s="17">
        <f>BP67+IF(S66&gt;0,1,0)</f>
        <v>0</v>
      </c>
      <c r="BV67" s="15">
        <f>X66+X67+BV66+BT67</f>
        <v>0</v>
      </c>
      <c r="BW67" s="16">
        <f>IF(AND(BX$64&gt;0,BX$64&lt;BW66),1,0)+BX$65</f>
        <v>0</v>
      </c>
      <c r="BX67" s="16">
        <f>BS67+BZ66</f>
        <v>0</v>
      </c>
      <c r="BY67" s="16">
        <f>IF(BW66&gt;0,IF(BY66&gt;0,VALUE(MID(Y66,BY66+1,FIND("]",Y66)-BY66-1)),0),BT67)</f>
        <v>0</v>
      </c>
      <c r="BZ67" s="17">
        <f>BU67+IF(X66&gt;0,1,0)</f>
        <v>0</v>
      </c>
      <c r="CA67" s="15">
        <f>AC66+AC67+CA66+BY67</f>
        <v>0</v>
      </c>
      <c r="CB67" s="16">
        <f>IF(AND(CC$64&gt;0,CC$64&lt;CB66),1,0)+CC$65</f>
        <v>0</v>
      </c>
      <c r="CC67" s="16">
        <f>BX67+CE66</f>
        <v>0</v>
      </c>
      <c r="CD67" s="16">
        <f>IF(CB66&gt;0,IF(CD66&gt;0,VALUE(MID(AD66,CD66+1,FIND("]",AD66)-CD66-1)),0),BY67)</f>
        <v>0</v>
      </c>
      <c r="CE67" s="17">
        <f>BZ67+IF(AC66&gt;0,1,0)</f>
        <v>0</v>
      </c>
      <c r="CF67" s="15">
        <f>AH66+AH67+CF66+CD67</f>
        <v>0</v>
      </c>
      <c r="CG67" s="16">
        <f>IF(AND(CH$64&gt;0,CH$64&lt;CG66),1,0)+CH$65</f>
        <v>0</v>
      </c>
      <c r="CH67" s="16">
        <f>CC67+CJ66</f>
        <v>0</v>
      </c>
      <c r="CI67" s="16">
        <f>IF(CG66&gt;0,IF(CI66&gt;0,VALUE(MID(AI66,CI66+1,FIND("]",AI66)-CI66-1)),0),CD67)</f>
        <v>0</v>
      </c>
      <c r="CJ67" s="17">
        <f>CE67+IF(AH66&gt;0,1,0)</f>
        <v>0</v>
      </c>
      <c r="CK67" s="15">
        <f>AM66+AM67+CK66+CI67</f>
        <v>0</v>
      </c>
      <c r="CL67" s="16">
        <f>IF(AND(CM$64&gt;0,CM$64&lt;CL66),1,0)+CM$65</f>
        <v>0</v>
      </c>
      <c r="CM67" s="16">
        <f>CH67+CO66</f>
        <v>0</v>
      </c>
      <c r="CN67" s="16">
        <f>IF(CL66&gt;0,IF(CN66&gt;0,VALUE(MID(AN66,CN66+1,FIND("]",AN66)-CN66-1)),0),CI67)</f>
        <v>0</v>
      </c>
      <c r="CO67" s="17">
        <f>CJ67+IF(AM66&gt;0,1,0)</f>
        <v>0</v>
      </c>
    </row>
    <row r="68" spans="2:93" ht="12.75" customHeight="1" x14ac:dyDescent="0.2">
      <c r="B68" s="107" t="s">
        <v>90</v>
      </c>
      <c r="C68" s="108"/>
      <c r="D68" s="22"/>
      <c r="E68" s="99" t="str">
        <f>IF(AND(D68+BB68&gt;0,H69&gt;0),INDEX(IntelligenceResultsInfo,BB69+BC69+E69+H69,VLOOKUP($B68,IntelligenceResultsProjectInfo,2,0)),"")</f>
        <v/>
      </c>
      <c r="F68" s="99"/>
      <c r="G68" s="99"/>
      <c r="H68" s="99"/>
      <c r="I68" s="22"/>
      <c r="J68" s="99" t="str">
        <f>IF(AND(I68+BG68&gt;0,M69&gt;0),INDEX(IntelligenceResultsInfo,BG69+BH69+J69+M69,VLOOKUP($B68,IntelligenceResultsProjectInfo,2,0)),"")</f>
        <v/>
      </c>
      <c r="K68" s="99"/>
      <c r="L68" s="99"/>
      <c r="M68" s="99"/>
      <c r="N68" s="22"/>
      <c r="O68" s="99" t="str">
        <f>IF(AND(N68+BL68&gt;0,R69&gt;0),INDEX(IntelligenceResultsInfo,BL69+BM69+O69+R69,VLOOKUP($B68,IntelligenceResultsProjectInfo,2,0)),"")</f>
        <v/>
      </c>
      <c r="P68" s="99"/>
      <c r="Q68" s="99"/>
      <c r="R68" s="99"/>
      <c r="S68" s="22"/>
      <c r="T68" s="99" t="str">
        <f>IF(AND(S68+BQ68&gt;0,W69&gt;0),INDEX(IntelligenceResultsInfo,BQ69+BR69+T69+W69,VLOOKUP($B68,IntelligenceResultsProjectInfo,2,0)),"")</f>
        <v/>
      </c>
      <c r="U68" s="99"/>
      <c r="V68" s="99"/>
      <c r="W68" s="99"/>
      <c r="X68" s="22"/>
      <c r="Y68" s="99" t="str">
        <f>IF(AND(X68+BV68&gt;0,AB69&gt;0),INDEX(IntelligenceResultsInfo,BV69+BW69+Y69+AB69,VLOOKUP($B68,IntelligenceResultsProjectInfo,2,0)),"")</f>
        <v/>
      </c>
      <c r="Z68" s="99"/>
      <c r="AA68" s="99"/>
      <c r="AB68" s="99"/>
      <c r="AC68" s="22"/>
      <c r="AD68" s="99" t="str">
        <f>IF(AND(AC68+CA68&gt;0,AG69&gt;0),INDEX(IntelligenceResultsInfo,CA69+CB69+AD69+AG69,VLOOKUP($B68,IntelligenceResultsProjectInfo,2,0)),"")</f>
        <v/>
      </c>
      <c r="AE68" s="99"/>
      <c r="AF68" s="99"/>
      <c r="AG68" s="99"/>
      <c r="AH68" s="22"/>
      <c r="AI68" s="99" t="str">
        <f>IF(AND(AH68+CF68&gt;0,AL69&gt;0),INDEX(IntelligenceResultsInfo,CF69+CG69+AI69+AL69,VLOOKUP($B68,IntelligenceResultsProjectInfo,2,0)),"")</f>
        <v/>
      </c>
      <c r="AJ68" s="99"/>
      <c r="AK68" s="99"/>
      <c r="AL68" s="99"/>
      <c r="AM68" s="22"/>
      <c r="AN68" s="99" t="str">
        <f>IF(AND(AM68+CK68&gt;0,AQ69&gt;0),INDEX(IntelligenceResultsInfo,CK69+CL69+AN69+AQ69,VLOOKUP($B68,IntelligenceResultsProjectInfo,2,0)),"")</f>
        <v/>
      </c>
      <c r="AO68" s="99"/>
      <c r="AP68" s="99"/>
      <c r="AQ68" s="99"/>
      <c r="AR68" s="105" t="s">
        <v>89</v>
      </c>
      <c r="AS68" s="106"/>
      <c r="BB68" s="15">
        <f>IF(AX68&lt;0,AW69,0)</f>
        <v>0</v>
      </c>
      <c r="BC68" s="16">
        <f>IF(F69&lt;&gt;"",VLOOKUP(F69,TurnInfo,2,0),-1)</f>
        <v>-1</v>
      </c>
      <c r="BD68" s="16">
        <f>IF($AV68&gt;=1,-1*AY69+IF($AV68&gt;=2,AY$50+IF(AND(BC$49&gt;0,BC$49&lt;BC68),1,0),0),0)</f>
        <v>0</v>
      </c>
      <c r="BE68" s="16">
        <f>IF(ISERR(FIND("[",E68)),-1,FIND("[",E68))</f>
        <v>-1</v>
      </c>
      <c r="BF68" s="17">
        <f>IF(E68&lt;&gt;"",IF(AND(LEFT(E68,2)&lt;&gt;"--",LEFT(E68,1)&lt;&gt;"["),IF(LEFT(E68,2)="-2",2,1),0),0)</f>
        <v>0</v>
      </c>
      <c r="BG68" s="15">
        <f>IF(BC68&lt;0,BB68+D68+D69,0)</f>
        <v>0</v>
      </c>
      <c r="BH68" s="16">
        <f>IF(K69&lt;&gt;"",VLOOKUP(K69,TurnInfo,2,0),-1)</f>
        <v>-1</v>
      </c>
      <c r="BI68" s="16">
        <f>IF($AV68&gt;=1,-1*BD69+IF($AV68&gt;=2,BD$50+IF(AND(BH$49&gt;0,BH$49&lt;BH68),1,0),0),0)</f>
        <v>0</v>
      </c>
      <c r="BJ68" s="16">
        <f>IF(ISERR(FIND("[",J68)),-1,FIND("[",J68))</f>
        <v>-1</v>
      </c>
      <c r="BK68" s="17">
        <f>IF(J68&lt;&gt;"",IF(AND(LEFT(J68,2)&lt;&gt;"--",LEFT(J68,1)&lt;&gt;"["),IF(LEFT(J68,2)="-2",2,1),0),0)</f>
        <v>0</v>
      </c>
      <c r="BL68" s="15">
        <f>IF(BH68&lt;0,BG68+I68+I69,0)</f>
        <v>0</v>
      </c>
      <c r="BM68" s="16">
        <f>IF(P69&lt;&gt;"",VLOOKUP(P69,TurnInfo,2,0),-1)</f>
        <v>-1</v>
      </c>
      <c r="BN68" s="16">
        <f>IF($AV68&gt;=1,-1*BI69+IF($AV68&gt;=2,BI$50+IF(AND(BM$49&gt;0,BM$49&lt;BM68),1,0),0),0)</f>
        <v>0</v>
      </c>
      <c r="BO68" s="16">
        <f>IF(ISERR(FIND("[",O68)),-1,FIND("[",O68))</f>
        <v>-1</v>
      </c>
      <c r="BP68" s="17">
        <f>IF(O68&lt;&gt;"",IF(AND(LEFT(O68,2)&lt;&gt;"--",LEFT(O68,1)&lt;&gt;"["),IF(LEFT(O68,2)="-2",2,1),0),0)</f>
        <v>0</v>
      </c>
      <c r="BQ68" s="15">
        <f>IF(BM68&lt;0,BL68+N68+N69,0)</f>
        <v>0</v>
      </c>
      <c r="BR68" s="16">
        <f>IF(U69&lt;&gt;"",VLOOKUP(U69,TurnInfo,2,0),-1)</f>
        <v>-1</v>
      </c>
      <c r="BS68" s="16">
        <f>IF($AV68&gt;=1,-1*BN69+IF($AV68&gt;=2,BN$50+IF(AND(BR$49&gt;0,BR$49&lt;BR68),1,0),0),0)</f>
        <v>0</v>
      </c>
      <c r="BT68" s="16">
        <f>IF(ISERR(FIND("[",T68)),-1,FIND("[",T68))</f>
        <v>-1</v>
      </c>
      <c r="BU68" s="17">
        <f>IF(T68&lt;&gt;"",IF(AND(LEFT(T68,2)&lt;&gt;"--",LEFT(T68,1)&lt;&gt;"["),IF(LEFT(T68,2)="-2",2,1),0),0)</f>
        <v>0</v>
      </c>
      <c r="BV68" s="15">
        <f>IF(BR68&lt;0,BQ68+S68+S69,0)</f>
        <v>0</v>
      </c>
      <c r="BW68" s="16">
        <f>IF(Z69&lt;&gt;"",VLOOKUP(Z69,TurnInfo,2,0),-1)</f>
        <v>-1</v>
      </c>
      <c r="BX68" s="16">
        <f>IF($AV68&gt;=1,-1*BS69+IF($AV68&gt;=2,BS$50+IF(AND(BW$49&gt;0,BW$49&lt;BW68),1,0),0),0)</f>
        <v>0</v>
      </c>
      <c r="BY68" s="16">
        <f>IF(ISERR(FIND("[",Y68)),-1,FIND("[",Y68))</f>
        <v>-1</v>
      </c>
      <c r="BZ68" s="17">
        <f>IF(Y68&lt;&gt;"",IF(AND(LEFT(Y68,2)&lt;&gt;"--",LEFT(Y68,1)&lt;&gt;"["),IF(LEFT(Y68,2)="-2",2,1),0),0)</f>
        <v>0</v>
      </c>
      <c r="CA68" s="15">
        <f>IF(BW68&lt;0,BV68+X68+X69,0)</f>
        <v>0</v>
      </c>
      <c r="CB68" s="16">
        <f>IF(AE69&lt;&gt;"",VLOOKUP(AE69,TurnInfo,2,0),-1)</f>
        <v>-1</v>
      </c>
      <c r="CC68" s="16">
        <f>IF($AV68&gt;=1,-1*BX69+IF($AV68&gt;=2,BX$50+IF(AND(CB$49&gt;0,CB$49&lt;CB68),1,0),0),0)</f>
        <v>0</v>
      </c>
      <c r="CD68" s="16">
        <f>IF(ISERR(FIND("[",AD68)),-1,FIND("[",AD68))</f>
        <v>-1</v>
      </c>
      <c r="CE68" s="17">
        <f>IF(AD68&lt;&gt;"",IF(AND(LEFT(AD68,2)&lt;&gt;"--",LEFT(AD68,1)&lt;&gt;"["),IF(LEFT(AD68,2)="-2",2,1),0),0)</f>
        <v>0</v>
      </c>
      <c r="CF68" s="15">
        <f>IF(CB68&lt;0,CA68+AC68+AC69,0)</f>
        <v>0</v>
      </c>
      <c r="CG68" s="16">
        <f>IF(AJ69&lt;&gt;"",VLOOKUP(AJ69,TurnInfo,2,0),-1)</f>
        <v>-1</v>
      </c>
      <c r="CH68" s="16">
        <f>IF($AV68&gt;=1,-1*CC69+IF($AV68&gt;=2,CC$50+IF(AND(CG$49&gt;0,CG$49&lt;CG68),1,0),0),0)</f>
        <v>0</v>
      </c>
      <c r="CI68" s="16">
        <f>IF(ISERR(FIND("[",AI68)),-1,FIND("[",AI68))</f>
        <v>-1</v>
      </c>
      <c r="CJ68" s="17">
        <f>IF(AI68&lt;&gt;"",IF(AND(LEFT(AI68,2)&lt;&gt;"--",LEFT(AI68,1)&lt;&gt;"["),IF(LEFT(AI68,2)="-2",2,1),0),0)</f>
        <v>0</v>
      </c>
      <c r="CK68" s="15">
        <f>IF(CG68&lt;0,CF68+AH68+AH69,0)</f>
        <v>0</v>
      </c>
      <c r="CL68" s="16">
        <f>IF(AO69&lt;&gt;"",VLOOKUP(AO69,TurnInfo,2,0),-1)</f>
        <v>-1</v>
      </c>
      <c r="CM68" s="16">
        <f>IF($AV68&gt;=1,-1*CH69+IF($AV68&gt;=2,CH$50+IF(AND(CL$49&gt;0,CL$49&lt;CL68),1,0),0),0)</f>
        <v>0</v>
      </c>
      <c r="CN68" s="16">
        <f>IF(ISERR(FIND("[",AN68)),-1,FIND("[",AN68))</f>
        <v>-1</v>
      </c>
      <c r="CO68" s="17">
        <f>IF(AN68&lt;&gt;"",IF(AND(LEFT(AN68,2)&lt;&gt;"--",LEFT(AN68,1)&lt;&gt;"["),IF(LEFT(AN68,2)="-2",2,1),0),0)</f>
        <v>0</v>
      </c>
    </row>
    <row r="69" spans="2:93" ht="12.75" customHeight="1" x14ac:dyDescent="0.2">
      <c r="B69" s="107"/>
      <c r="C69" s="108"/>
      <c r="D69" s="19"/>
      <c r="E69" s="33">
        <f>IF(D68+BB68&gt;0,BD68,0)</f>
        <v>0</v>
      </c>
      <c r="F69" s="113"/>
      <c r="G69" s="113"/>
      <c r="H69" s="21"/>
      <c r="I69" s="19"/>
      <c r="J69" s="33">
        <f>IF(I68+BG68&gt;0,BI68,0)</f>
        <v>0</v>
      </c>
      <c r="K69" s="113"/>
      <c r="L69" s="113"/>
      <c r="M69" s="21"/>
      <c r="N69" s="19"/>
      <c r="O69" s="33">
        <f>IF(N68+BL68&gt;0,BN68,0)</f>
        <v>0</v>
      </c>
      <c r="P69" s="113"/>
      <c r="Q69" s="113"/>
      <c r="R69" s="21"/>
      <c r="S69" s="19"/>
      <c r="T69" s="33">
        <f>IF(S68+BQ68&gt;0,BS68,0)</f>
        <v>0</v>
      </c>
      <c r="U69" s="113"/>
      <c r="V69" s="113"/>
      <c r="W69" s="21"/>
      <c r="X69" s="19"/>
      <c r="Y69" s="33">
        <f>IF(X68+BV68&gt;0,BX68,0)</f>
        <v>0</v>
      </c>
      <c r="Z69" s="113"/>
      <c r="AA69" s="113"/>
      <c r="AB69" s="21"/>
      <c r="AC69" s="19"/>
      <c r="AD69" s="33">
        <f>IF(AC68+CA68&gt;0,CC68,0)</f>
        <v>0</v>
      </c>
      <c r="AE69" s="113"/>
      <c r="AF69" s="113"/>
      <c r="AG69" s="21"/>
      <c r="AH69" s="19"/>
      <c r="AI69" s="33">
        <f>IF(AH68+CF68&gt;0,CH68,0)</f>
        <v>0</v>
      </c>
      <c r="AJ69" s="113"/>
      <c r="AK69" s="113"/>
      <c r="AL69" s="21"/>
      <c r="AM69" s="19"/>
      <c r="AN69" s="33">
        <f>IF(AM68+CK68&gt;0,CM68,0)</f>
        <v>0</v>
      </c>
      <c r="AO69" s="113"/>
      <c r="AP69" s="113"/>
      <c r="AQ69" s="21"/>
      <c r="AR69" s="105"/>
      <c r="AS69" s="106"/>
      <c r="BB69" s="15">
        <f>D68+D69+BB68+AZ69</f>
        <v>0</v>
      </c>
      <c r="BC69" s="16">
        <f>IF(AND(BD$64&gt;0,BD$64&lt;BC68),1,0)+BD$65</f>
        <v>0</v>
      </c>
      <c r="BD69" s="16">
        <f>AY69+BF68</f>
        <v>0</v>
      </c>
      <c r="BE69" s="16">
        <f>IF(BC68&gt;0,IF(BE68&gt;0,VALUE(MID(E68,BE68+1,FIND("]",E68)-BE68-1)),0),AZ69)</f>
        <v>0</v>
      </c>
      <c r="BF69" s="17">
        <f>BA69+IF(D68&gt;0,1,0)</f>
        <v>0</v>
      </c>
      <c r="BG69" s="15">
        <f>I68+I69+BG68+BE69</f>
        <v>0</v>
      </c>
      <c r="BH69" s="16">
        <f>IF(AND(BI$64&gt;0,BI$64&lt;BH68),1,0)+BI$65</f>
        <v>0</v>
      </c>
      <c r="BI69" s="16">
        <f>BD69+BK68</f>
        <v>0</v>
      </c>
      <c r="BJ69" s="16">
        <f>IF(BH68&gt;0,IF(BJ68&gt;0,VALUE(MID(J68,BJ68+1,FIND("]",J68)-BJ68-1)),0),BE69)</f>
        <v>0</v>
      </c>
      <c r="BK69" s="17">
        <f>BF69+IF(I68&gt;0,1,0)</f>
        <v>0</v>
      </c>
      <c r="BL69" s="15">
        <f>N68+N69+BL68+BJ69</f>
        <v>0</v>
      </c>
      <c r="BM69" s="16">
        <f>IF(AND(BN$64&gt;0,BN$64&lt;BM68),1,0)+BN$65</f>
        <v>0</v>
      </c>
      <c r="BN69" s="16">
        <f>BI69+BP68</f>
        <v>0</v>
      </c>
      <c r="BO69" s="16">
        <f>IF(BM68&gt;0,IF(BO68&gt;0,VALUE(MID(O68,BO68+1,FIND("]",O68)-BO68-1)),0),BJ69)</f>
        <v>0</v>
      </c>
      <c r="BP69" s="17">
        <f>BK69+IF(N68&gt;0,1,0)</f>
        <v>0</v>
      </c>
      <c r="BQ69" s="15">
        <f>S68+S69+BQ68+BO69</f>
        <v>0</v>
      </c>
      <c r="BR69" s="16">
        <f>IF(AND(BS$64&gt;0,BS$64&lt;BR68),1,0)+BS$65</f>
        <v>0</v>
      </c>
      <c r="BS69" s="16">
        <f>BN69+BU68</f>
        <v>0</v>
      </c>
      <c r="BT69" s="16">
        <f>IF(BR68&gt;0,IF(BT68&gt;0,VALUE(MID(T68,BT68+1,FIND("]",T68)-BT68-1)),0),BO69)</f>
        <v>0</v>
      </c>
      <c r="BU69" s="17">
        <f>BP69+IF(S68&gt;0,1,0)</f>
        <v>0</v>
      </c>
      <c r="BV69" s="15">
        <f>X68+X69+BV68+BT69</f>
        <v>0</v>
      </c>
      <c r="BW69" s="16">
        <f>IF(AND(BX$64&gt;0,BX$64&lt;BW68),1,0)+BX$65</f>
        <v>0</v>
      </c>
      <c r="BX69" s="16">
        <f>BS69+BZ68</f>
        <v>0</v>
      </c>
      <c r="BY69" s="16">
        <f>IF(BW68&gt;0,IF(BY68&gt;0,VALUE(MID(Y68,BY68+1,FIND("]",Y68)-BY68-1)),0),BT69)</f>
        <v>0</v>
      </c>
      <c r="BZ69" s="17">
        <f>BU69+IF(X68&gt;0,1,0)</f>
        <v>0</v>
      </c>
      <c r="CA69" s="15">
        <f>AC68+AC69+CA68+BY69</f>
        <v>0</v>
      </c>
      <c r="CB69" s="16">
        <f>IF(AND(CC$64&gt;0,CC$64&lt;CB68),1,0)+CC$65</f>
        <v>0</v>
      </c>
      <c r="CC69" s="16">
        <f>BX69+CE68</f>
        <v>0</v>
      </c>
      <c r="CD69" s="16">
        <f>IF(CB68&gt;0,IF(CD68&gt;0,VALUE(MID(AD68,CD68+1,FIND("]",AD68)-CD68-1)),0),BY69)</f>
        <v>0</v>
      </c>
      <c r="CE69" s="17">
        <f>BZ69+IF(AC68&gt;0,1,0)</f>
        <v>0</v>
      </c>
      <c r="CF69" s="15">
        <f>AH68+AH69+CF68+CD69</f>
        <v>0</v>
      </c>
      <c r="CG69" s="16">
        <f>IF(AND(CH$64&gt;0,CH$64&lt;CG68),1,0)+CH$65</f>
        <v>0</v>
      </c>
      <c r="CH69" s="16">
        <f>CC69+CJ68</f>
        <v>0</v>
      </c>
      <c r="CI69" s="16">
        <f>IF(CG68&gt;0,IF(CI68&gt;0,VALUE(MID(AI68,CI68+1,FIND("]",AI68)-CI68-1)),0),CD69)</f>
        <v>0</v>
      </c>
      <c r="CJ69" s="17">
        <f>CE69+IF(AH68&gt;0,1,0)</f>
        <v>0</v>
      </c>
      <c r="CK69" s="15">
        <f>AM68+AM69+CK68+CI69</f>
        <v>0</v>
      </c>
      <c r="CL69" s="16">
        <f>IF(AND(CM$64&gt;0,CM$64&lt;CL68),1,0)+CM$65</f>
        <v>0</v>
      </c>
      <c r="CM69" s="16">
        <f>CH69+CO68</f>
        <v>0</v>
      </c>
      <c r="CN69" s="16">
        <f>IF(CL68&gt;0,IF(CN68&gt;0,VALUE(MID(AN68,CN68+1,FIND("]",AN68)-CN68-1)),0),CI69)</f>
        <v>0</v>
      </c>
      <c r="CO69" s="17">
        <f>CJ69+IF(AM68&gt;0,1,0)</f>
        <v>0</v>
      </c>
    </row>
    <row r="70" spans="2:93" ht="12.75" customHeight="1" x14ac:dyDescent="0.2">
      <c r="B70" s="103" t="s">
        <v>91</v>
      </c>
      <c r="C70" s="104"/>
      <c r="D70" s="22"/>
      <c r="E70" s="99" t="str">
        <f>IF(AND(D70+BB70&gt;0,H71&gt;0),INDEX(IntelligenceResultsInfo,BB71+BC71+E71+H71,VLOOKUP($B70,IntelligenceResultsProjectInfo,2,0)),"")</f>
        <v/>
      </c>
      <c r="F70" s="99"/>
      <c r="G70" s="99"/>
      <c r="H70" s="99"/>
      <c r="I70" s="22"/>
      <c r="J70" s="99" t="str">
        <f>IF(AND(I70+BG70&gt;0,M71&gt;0),INDEX(IntelligenceResultsInfo,BG71+BH71+J71+M71,VLOOKUP($B70,IntelligenceResultsProjectInfo,2,0)),"")</f>
        <v/>
      </c>
      <c r="K70" s="99"/>
      <c r="L70" s="99"/>
      <c r="M70" s="99"/>
      <c r="N70" s="22"/>
      <c r="O70" s="99" t="str">
        <f>IF(AND(N70+BL70&gt;0,R71&gt;0),INDEX(IntelligenceResultsInfo,BL71+BM71+O71+R71,VLOOKUP($B70,IntelligenceResultsProjectInfo,2,0)),"")</f>
        <v/>
      </c>
      <c r="P70" s="99"/>
      <c r="Q70" s="99"/>
      <c r="R70" s="99"/>
      <c r="S70" s="22"/>
      <c r="T70" s="99" t="str">
        <f>IF(AND(S70+BQ70&gt;0,W71&gt;0),INDEX(IntelligenceResultsInfo,BQ71+BR71+T71+W71,VLOOKUP($B70,IntelligenceResultsProjectInfo,2,0)),"")</f>
        <v/>
      </c>
      <c r="U70" s="99"/>
      <c r="V70" s="99"/>
      <c r="W70" s="99"/>
      <c r="X70" s="22"/>
      <c r="Y70" s="99" t="str">
        <f>IF(AND(X70+BV70&gt;0,AB71&gt;0),INDEX(IntelligenceResultsInfo,BV71+BW71+Y71+AB71,VLOOKUP($B70,IntelligenceResultsProjectInfo,2,0)),"")</f>
        <v/>
      </c>
      <c r="Z70" s="99"/>
      <c r="AA70" s="99"/>
      <c r="AB70" s="99"/>
      <c r="AC70" s="22"/>
      <c r="AD70" s="99" t="str">
        <f>IF(AND(AC70+CA70&gt;0,AG71&gt;0),INDEX(IntelligenceResultsInfo,CA71+CB71+AD71+AG71,VLOOKUP($B70,IntelligenceResultsProjectInfo,2,0)),"")</f>
        <v/>
      </c>
      <c r="AE70" s="99"/>
      <c r="AF70" s="99"/>
      <c r="AG70" s="99"/>
      <c r="AH70" s="22"/>
      <c r="AI70" s="99" t="str">
        <f>IF(AND(AH70+CF70&gt;0,AL71&gt;0),INDEX(IntelligenceResultsInfo,CF71+CG71+AI71+AL71,VLOOKUP($B70,IntelligenceResultsProjectInfo,2,0)),"")</f>
        <v/>
      </c>
      <c r="AJ70" s="99"/>
      <c r="AK70" s="99"/>
      <c r="AL70" s="99"/>
      <c r="AM70" s="22"/>
      <c r="AN70" s="99" t="str">
        <f>IF(AND(AM70+CK70&gt;0,AQ71&gt;0),INDEX(IntelligenceResultsInfo,CK71+CL71+AN71+AQ71,VLOOKUP($B70,IntelligenceResultsProjectInfo,2,0)),"")</f>
        <v/>
      </c>
      <c r="AO70" s="99"/>
      <c r="AP70" s="99"/>
      <c r="AQ70" s="99"/>
      <c r="AR70" s="100" t="s">
        <v>51</v>
      </c>
      <c r="AS70" s="101"/>
      <c r="BB70" s="15">
        <f>IF(AX70&lt;0,AW71,0)</f>
        <v>0</v>
      </c>
      <c r="BC70" s="16">
        <f>IF(F71&lt;&gt;"",VLOOKUP(F71,TurnInfo,2,0),-1)</f>
        <v>-1</v>
      </c>
      <c r="BD70" s="16">
        <f>IF($AV70&gt;=1,-1*AY71+IF($AV70&gt;=2,AY$50+IF(AND(BC$49&gt;0,BC$49&lt;BC70),1,0),0),0)</f>
        <v>0</v>
      </c>
      <c r="BE70" s="16">
        <f>IF(ISERR(FIND("[",E70)),-1,FIND("[",E70))</f>
        <v>-1</v>
      </c>
      <c r="BF70" s="17">
        <f>IF(E70&lt;&gt;"",IF(AND(LEFT(E70,2)&lt;&gt;"--",LEFT(E70,1)&lt;&gt;"["),IF(LEFT(E70,2)="-2",2,1),0),0)</f>
        <v>0</v>
      </c>
      <c r="BG70" s="15">
        <f>IF(BC70&lt;0,BB70+D70+D71,0)</f>
        <v>0</v>
      </c>
      <c r="BH70" s="16">
        <f>IF(K71&lt;&gt;"",VLOOKUP(K71,TurnInfo,2,0),-1)</f>
        <v>-1</v>
      </c>
      <c r="BI70" s="16">
        <f>IF($AV70&gt;=1,-1*BD71+IF($AV70&gt;=2,BD$50+IF(AND(BH$49&gt;0,BH$49&lt;BH70),1,0),0),0)</f>
        <v>0</v>
      </c>
      <c r="BJ70" s="16">
        <f>IF(ISERR(FIND("[",J70)),-1,FIND("[",J70))</f>
        <v>-1</v>
      </c>
      <c r="BK70" s="17">
        <f>IF(J70&lt;&gt;"",IF(AND(LEFT(J70,2)&lt;&gt;"--",LEFT(J70,1)&lt;&gt;"["),IF(LEFT(J70,2)="-2",2,1),0),0)</f>
        <v>0</v>
      </c>
      <c r="BL70" s="15">
        <f>IF(BH70&lt;0,BG70+I70+I71,0)</f>
        <v>0</v>
      </c>
      <c r="BM70" s="16">
        <f>IF(P71&lt;&gt;"",VLOOKUP(P71,TurnInfo,2,0),-1)</f>
        <v>-1</v>
      </c>
      <c r="BN70" s="16">
        <f>IF($AV70&gt;=1,-1*BI71+IF($AV70&gt;=2,BI$50+IF(AND(BM$49&gt;0,BM$49&lt;BM70),1,0),0),0)</f>
        <v>0</v>
      </c>
      <c r="BO70" s="16">
        <f>IF(ISERR(FIND("[",O70)),-1,FIND("[",O70))</f>
        <v>-1</v>
      </c>
      <c r="BP70" s="17">
        <f>IF(O70&lt;&gt;"",IF(AND(LEFT(O70,2)&lt;&gt;"--",LEFT(O70,1)&lt;&gt;"["),IF(LEFT(O70,2)="-2",2,1),0),0)</f>
        <v>0</v>
      </c>
      <c r="BQ70" s="15">
        <f>IF(BM70&lt;0,BL70+N70+N71,0)</f>
        <v>0</v>
      </c>
      <c r="BR70" s="16">
        <f>IF(U71&lt;&gt;"",VLOOKUP(U71,TurnInfo,2,0),-1)</f>
        <v>-1</v>
      </c>
      <c r="BS70" s="16">
        <f>IF($AV70&gt;=1,-1*BN71+IF($AV70&gt;=2,BN$50+IF(AND(BR$49&gt;0,BR$49&lt;BR70),1,0),0),0)</f>
        <v>0</v>
      </c>
      <c r="BT70" s="16">
        <f>IF(ISERR(FIND("[",T70)),-1,FIND("[",T70))</f>
        <v>-1</v>
      </c>
      <c r="BU70" s="17">
        <f>IF(T70&lt;&gt;"",IF(AND(LEFT(T70,2)&lt;&gt;"--",LEFT(T70,1)&lt;&gt;"["),IF(LEFT(T70,2)="-2",2,1),0),0)</f>
        <v>0</v>
      </c>
      <c r="BV70" s="15">
        <f>IF(BR70&lt;0,BQ70+S70+S71,0)</f>
        <v>0</v>
      </c>
      <c r="BW70" s="16">
        <f>IF(Z71&lt;&gt;"",VLOOKUP(Z71,TurnInfo,2,0),-1)</f>
        <v>-1</v>
      </c>
      <c r="BX70" s="16">
        <f>IF($AV70&gt;=1,-1*BS71+IF($AV70&gt;=2,BS$50+IF(AND(BW$49&gt;0,BW$49&lt;BW70),1,0),0),0)</f>
        <v>0</v>
      </c>
      <c r="BY70" s="16">
        <f>IF(ISERR(FIND("[",Y70)),-1,FIND("[",Y70))</f>
        <v>-1</v>
      </c>
      <c r="BZ70" s="17">
        <f>IF(Y70&lt;&gt;"",IF(AND(LEFT(Y70,2)&lt;&gt;"--",LEFT(Y70,1)&lt;&gt;"["),IF(LEFT(Y70,2)="-2",2,1),0),0)</f>
        <v>0</v>
      </c>
      <c r="CA70" s="15">
        <f>IF(BW70&lt;0,BV70+X70+X71,0)</f>
        <v>0</v>
      </c>
      <c r="CB70" s="16">
        <f>IF(AE71&lt;&gt;"",VLOOKUP(AE71,TurnInfo,2,0),-1)</f>
        <v>-1</v>
      </c>
      <c r="CC70" s="16">
        <f>IF($AV70&gt;=1,-1*BX71+IF($AV70&gt;=2,BX$50+IF(AND(CB$49&gt;0,CB$49&lt;CB70),1,0),0),0)</f>
        <v>0</v>
      </c>
      <c r="CD70" s="16">
        <f>IF(ISERR(FIND("[",AD70)),-1,FIND("[",AD70))</f>
        <v>-1</v>
      </c>
      <c r="CE70" s="17">
        <f>IF(AD70&lt;&gt;"",IF(AND(LEFT(AD70,2)&lt;&gt;"--",LEFT(AD70,1)&lt;&gt;"["),IF(LEFT(AD70,2)="-2",2,1),0),0)</f>
        <v>0</v>
      </c>
      <c r="CF70" s="15">
        <f>IF(CB70&lt;0,CA70+AC70+AC71,0)</f>
        <v>0</v>
      </c>
      <c r="CG70" s="16">
        <f>IF(AJ71&lt;&gt;"",VLOOKUP(AJ71,TurnInfo,2,0),-1)</f>
        <v>-1</v>
      </c>
      <c r="CH70" s="16">
        <f>IF($AV70&gt;=1,-1*CC71+IF($AV70&gt;=2,CC$50+IF(AND(CG$49&gt;0,CG$49&lt;CG70),1,0),0),0)</f>
        <v>0</v>
      </c>
      <c r="CI70" s="16">
        <f>IF(ISERR(FIND("[",AI70)),-1,FIND("[",AI70))</f>
        <v>-1</v>
      </c>
      <c r="CJ70" s="17">
        <f>IF(AI70&lt;&gt;"",IF(AND(LEFT(AI70,2)&lt;&gt;"--",LEFT(AI70,1)&lt;&gt;"["),IF(LEFT(AI70,2)="-2",2,1),0),0)</f>
        <v>0</v>
      </c>
      <c r="CK70" s="15">
        <f>IF(CG70&lt;0,CF70+AH70+AH71,0)</f>
        <v>0</v>
      </c>
      <c r="CL70" s="16">
        <f>IF(AO71&lt;&gt;"",VLOOKUP(AO71,TurnInfo,2,0),-1)</f>
        <v>-1</v>
      </c>
      <c r="CM70" s="16">
        <f>IF($AV70&gt;=1,-1*CH71+IF($AV70&gt;=2,CH$50+IF(AND(CL$49&gt;0,CL$49&lt;CL70),1,0),0),0)</f>
        <v>0</v>
      </c>
      <c r="CN70" s="16">
        <f>IF(ISERR(FIND("[",AN70)),-1,FIND("[",AN70))</f>
        <v>-1</v>
      </c>
      <c r="CO70" s="17">
        <f>IF(AN70&lt;&gt;"",IF(AND(LEFT(AN70,2)&lt;&gt;"--",LEFT(AN70,1)&lt;&gt;"["),IF(LEFT(AN70,2)="-2",2,1),0),0)</f>
        <v>0</v>
      </c>
    </row>
    <row r="71" spans="2:93" ht="12.75" customHeight="1" x14ac:dyDescent="0.2">
      <c r="B71" s="103"/>
      <c r="C71" s="104"/>
      <c r="D71" s="19"/>
      <c r="E71" s="33">
        <f>IF(D70+BB70&gt;0,BD70,0)</f>
        <v>0</v>
      </c>
      <c r="F71" s="113"/>
      <c r="G71" s="113"/>
      <c r="H71" s="21"/>
      <c r="I71" s="19"/>
      <c r="J71" s="33">
        <f>IF(I70+BG70&gt;0,BI70,0)</f>
        <v>0</v>
      </c>
      <c r="K71" s="113"/>
      <c r="L71" s="113"/>
      <c r="M71" s="21"/>
      <c r="N71" s="19"/>
      <c r="O71" s="33">
        <f>IF(N70+BL70&gt;0,BN70,0)</f>
        <v>0</v>
      </c>
      <c r="P71" s="113"/>
      <c r="Q71" s="113"/>
      <c r="R71" s="21"/>
      <c r="S71" s="19"/>
      <c r="T71" s="33">
        <f>IF(S70+BQ70&gt;0,BS70,0)</f>
        <v>0</v>
      </c>
      <c r="U71" s="113"/>
      <c r="V71" s="113"/>
      <c r="W71" s="21"/>
      <c r="X71" s="19"/>
      <c r="Y71" s="33">
        <f>IF(X70+BV70&gt;0,BX70,0)</f>
        <v>0</v>
      </c>
      <c r="Z71" s="113"/>
      <c r="AA71" s="113"/>
      <c r="AB71" s="21"/>
      <c r="AC71" s="19"/>
      <c r="AD71" s="33">
        <f>IF(AC70+CA70&gt;0,CC70,0)</f>
        <v>0</v>
      </c>
      <c r="AE71" s="113"/>
      <c r="AF71" s="113"/>
      <c r="AG71" s="21"/>
      <c r="AH71" s="19"/>
      <c r="AI71" s="33">
        <f>IF(AH70+CF70&gt;0,CH70,0)</f>
        <v>0</v>
      </c>
      <c r="AJ71" s="113"/>
      <c r="AK71" s="113"/>
      <c r="AL71" s="21"/>
      <c r="AM71" s="19"/>
      <c r="AN71" s="33">
        <f>IF(AM70+CK70&gt;0,CM70,0)</f>
        <v>0</v>
      </c>
      <c r="AO71" s="113"/>
      <c r="AP71" s="113"/>
      <c r="AQ71" s="21"/>
      <c r="AR71" s="100"/>
      <c r="AS71" s="101"/>
      <c r="BB71" s="15">
        <f>D70+D71+BB70+AZ71</f>
        <v>0</v>
      </c>
      <c r="BC71" s="16">
        <f>IF(AND(BD$64&gt;0,BD$64&lt;BC70),1,0)+BD$65</f>
        <v>0</v>
      </c>
      <c r="BD71" s="16">
        <f>AY71+BF70</f>
        <v>0</v>
      </c>
      <c r="BE71" s="16">
        <f>IF(BC70&gt;0,IF(BE70&gt;0,VALUE(MID(E70,BE70+1,FIND("]",E70)-BE70-1)),0),AZ71)</f>
        <v>0</v>
      </c>
      <c r="BF71" s="17">
        <f>BA71+IF(D70&gt;0,1,0)</f>
        <v>0</v>
      </c>
      <c r="BG71" s="15">
        <f>I70+I71+BG70+BE71</f>
        <v>0</v>
      </c>
      <c r="BH71" s="16">
        <f>IF(AND(BI$64&gt;0,BI$64&lt;BH70),1,0)+BI$65</f>
        <v>0</v>
      </c>
      <c r="BI71" s="16">
        <f>BD71+BK70</f>
        <v>0</v>
      </c>
      <c r="BJ71" s="16">
        <f>IF(BH70&gt;0,IF(BJ70&gt;0,VALUE(MID(J70,BJ70+1,FIND("]",J70)-BJ70-1)),0),BE71)</f>
        <v>0</v>
      </c>
      <c r="BK71" s="17">
        <f>BF71+IF(I70&gt;0,1,0)</f>
        <v>0</v>
      </c>
      <c r="BL71" s="15">
        <f>N70+N71+BL70+BJ71</f>
        <v>0</v>
      </c>
      <c r="BM71" s="16">
        <f>IF(AND(BN$64&gt;0,BN$64&lt;BM70),1,0)+BN$65</f>
        <v>0</v>
      </c>
      <c r="BN71" s="16">
        <f>BI71+BP70</f>
        <v>0</v>
      </c>
      <c r="BO71" s="16">
        <f>IF(BM70&gt;0,IF(BO70&gt;0,VALUE(MID(O70,BO70+1,FIND("]",O70)-BO70-1)),0),BJ71)</f>
        <v>0</v>
      </c>
      <c r="BP71" s="17">
        <f>BK71+IF(N70&gt;0,1,0)</f>
        <v>0</v>
      </c>
      <c r="BQ71" s="15">
        <f>S70+S71+BQ70+BO71</f>
        <v>0</v>
      </c>
      <c r="BR71" s="16">
        <f>IF(AND(BS$64&gt;0,BS$64&lt;BR70),1,0)+BS$65</f>
        <v>0</v>
      </c>
      <c r="BS71" s="16">
        <f>BN71+BU70</f>
        <v>0</v>
      </c>
      <c r="BT71" s="16">
        <f>IF(BR70&gt;0,IF(BT70&gt;0,VALUE(MID(T70,BT70+1,FIND("]",T70)-BT70-1)),0),BO71)</f>
        <v>0</v>
      </c>
      <c r="BU71" s="17">
        <f>BP71+IF(S70&gt;0,1,0)</f>
        <v>0</v>
      </c>
      <c r="BV71" s="15">
        <f>X70+X71+BV70+BT71</f>
        <v>0</v>
      </c>
      <c r="BW71" s="16">
        <f>IF(AND(BX$64&gt;0,BX$64&lt;BW70),1,0)+BX$65</f>
        <v>0</v>
      </c>
      <c r="BX71" s="16">
        <f>BS71+BZ70</f>
        <v>0</v>
      </c>
      <c r="BY71" s="16">
        <f>IF(BW70&gt;0,IF(BY70&gt;0,VALUE(MID(Y70,BY70+1,FIND("]",Y70)-BY70-1)),0),BT71)</f>
        <v>0</v>
      </c>
      <c r="BZ71" s="17">
        <f>BU71+IF(X70&gt;0,1,0)</f>
        <v>0</v>
      </c>
      <c r="CA71" s="15">
        <f>AC70+AC71+CA70+BY71</f>
        <v>0</v>
      </c>
      <c r="CB71" s="16">
        <f>IF(AND(CC$64&gt;0,CC$64&lt;CB70),1,0)+CC$65</f>
        <v>0</v>
      </c>
      <c r="CC71" s="16">
        <f>BX71+CE70</f>
        <v>0</v>
      </c>
      <c r="CD71" s="16">
        <f>IF(CB70&gt;0,IF(CD70&gt;0,VALUE(MID(AD70,CD70+1,FIND("]",AD70)-CD70-1)),0),BY71)</f>
        <v>0</v>
      </c>
      <c r="CE71" s="17">
        <f>BZ71+IF(AC70&gt;0,1,0)</f>
        <v>0</v>
      </c>
      <c r="CF71" s="15">
        <f>AH70+AH71+CF70+CD71</f>
        <v>0</v>
      </c>
      <c r="CG71" s="16">
        <f>IF(AND(CH$64&gt;0,CH$64&lt;CG70),1,0)+CH$65</f>
        <v>0</v>
      </c>
      <c r="CH71" s="16">
        <f>CC71+CJ70</f>
        <v>0</v>
      </c>
      <c r="CI71" s="16">
        <f>IF(CG70&gt;0,IF(CI70&gt;0,VALUE(MID(AI70,CI70+1,FIND("]",AI70)-CI70-1)),0),CD71)</f>
        <v>0</v>
      </c>
      <c r="CJ71" s="17">
        <f>CE71+IF(AH70&gt;0,1,0)</f>
        <v>0</v>
      </c>
      <c r="CK71" s="15">
        <f>AM70+AM71+CK70+CI71</f>
        <v>0</v>
      </c>
      <c r="CL71" s="16">
        <f>IF(AND(CM$64&gt;0,CM$64&lt;CL70),1,0)+CM$65</f>
        <v>0</v>
      </c>
      <c r="CM71" s="16">
        <f>CH71+CO70</f>
        <v>0</v>
      </c>
      <c r="CN71" s="16">
        <f>IF(CL70&gt;0,IF(CN70&gt;0,VALUE(MID(AN70,CN70+1,FIND("]",AN70)-CN70-1)),0),CI71)</f>
        <v>0</v>
      </c>
      <c r="CO71" s="17">
        <f>CJ71+IF(AM70&gt;0,1,0)</f>
        <v>0</v>
      </c>
    </row>
    <row r="72" spans="2:93" ht="12.75" customHeight="1" x14ac:dyDescent="0.2">
      <c r="B72" s="103" t="s">
        <v>119</v>
      </c>
      <c r="C72" s="104"/>
      <c r="D72" s="22"/>
      <c r="E72" s="99" t="str">
        <f>IF(AND(D72+BB72&gt;0,H73&gt;0),INDEX(IntelligenceResultsInfo,BB73+BC73+E73+H73,VLOOKUP($B72,IntelligenceResultsProjectInfo,2,0)),"")</f>
        <v/>
      </c>
      <c r="F72" s="99"/>
      <c r="G72" s="99"/>
      <c r="H72" s="99"/>
      <c r="I72" s="22"/>
      <c r="J72" s="99" t="str">
        <f>IF(AND(I72+BG72&gt;0,M73&gt;0),INDEX(IntelligenceResultsInfo,BG73+BH73+J73+M73,VLOOKUP($B72,IntelligenceResultsProjectInfo,2,0)),"")</f>
        <v/>
      </c>
      <c r="K72" s="99"/>
      <c r="L72" s="99"/>
      <c r="M72" s="99"/>
      <c r="N72" s="22"/>
      <c r="O72" s="99" t="str">
        <f>IF(AND(N72+BL72&gt;0,R73&gt;0),INDEX(IntelligenceResultsInfo,BL73+BM73+O73+R73,VLOOKUP($B72,IntelligenceResultsProjectInfo,2,0)),"")</f>
        <v/>
      </c>
      <c r="P72" s="99"/>
      <c r="Q72" s="99"/>
      <c r="R72" s="99"/>
      <c r="S72" s="22"/>
      <c r="T72" s="99" t="str">
        <f>IF(AND(S72+BQ72&gt;0,W73&gt;0),INDEX(IntelligenceResultsInfo,BQ73+BR73+T73+W73,VLOOKUP($B72,IntelligenceResultsProjectInfo,2,0)),"")</f>
        <v/>
      </c>
      <c r="U72" s="99"/>
      <c r="V72" s="99"/>
      <c r="W72" s="99"/>
      <c r="X72" s="22"/>
      <c r="Y72" s="99" t="str">
        <f>IF(AND(X72+BV72&gt;0,AB73&gt;0),INDEX(IntelligenceResultsInfo,BV73+BW73+Y73+AB73,VLOOKUP($B72,IntelligenceResultsProjectInfo,2,0)),"")</f>
        <v/>
      </c>
      <c r="Z72" s="99"/>
      <c r="AA72" s="99"/>
      <c r="AB72" s="99"/>
      <c r="AC72" s="22"/>
      <c r="AD72" s="99" t="str">
        <f>IF(AND(AC72+CA72&gt;0,AG73&gt;0),INDEX(IntelligenceResultsInfo,CA73+CB73+AD73+AG73,VLOOKUP($B72,IntelligenceResultsProjectInfo,2,0)),"")</f>
        <v/>
      </c>
      <c r="AE72" s="99"/>
      <c r="AF72" s="99"/>
      <c r="AG72" s="99"/>
      <c r="AH72" s="22"/>
      <c r="AI72" s="99" t="str">
        <f>IF(AND(AH72+CF72&gt;0,AL73&gt;0),INDEX(IntelligenceResultsInfo,CF73+CG73+AI73+AL73,VLOOKUP($B72,IntelligenceResultsProjectInfo,2,0)),"")</f>
        <v/>
      </c>
      <c r="AJ72" s="99"/>
      <c r="AK72" s="99"/>
      <c r="AL72" s="99"/>
      <c r="AM72" s="22"/>
      <c r="AN72" s="99" t="str">
        <f>IF(AND(AM72+CK72&gt;0,AQ73&gt;0),INDEX(IntelligenceResultsInfo,CK73+CL73+AN73+AQ73,VLOOKUP($B72,IntelligenceResultsProjectInfo,2,0)),"")</f>
        <v/>
      </c>
      <c r="AO72" s="99"/>
      <c r="AP72" s="99"/>
      <c r="AQ72" s="99"/>
      <c r="AR72" s="100">
        <v>3</v>
      </c>
      <c r="AS72" s="101" t="s">
        <v>53</v>
      </c>
      <c r="BB72" s="15">
        <f>IF(AX72&lt;0,AW73,0)</f>
        <v>0</v>
      </c>
      <c r="BC72" s="16">
        <f>IF(F73&lt;&gt;"",VLOOKUP(F73,TurnInfo,2,0),-1)</f>
        <v>-1</v>
      </c>
      <c r="BD72" s="16">
        <f>IF($AV72&gt;=1,-1*AY73+IF($AV72&gt;=2,AY$50+IF(AND(BC$49&gt;0,BC$49&lt;BC72),1,0),0),0)</f>
        <v>0</v>
      </c>
      <c r="BE72" s="16">
        <f>IF(ISERR(FIND("[",E72)),-1,FIND("[",E72))</f>
        <v>-1</v>
      </c>
      <c r="BF72" s="17">
        <f>IF(E72&lt;&gt;"",IF(AND(LEFT(E72,2)&lt;&gt;"--",LEFT(E72,1)&lt;&gt;"["),IF(LEFT(E72,2)="-2",2,1),0),0)</f>
        <v>0</v>
      </c>
      <c r="BG72" s="15">
        <f>IF(BC72&lt;0,BB72+D72+D73,0)</f>
        <v>0</v>
      </c>
      <c r="BH72" s="16">
        <f>IF(K73&lt;&gt;"",VLOOKUP(K73,TurnInfo,2,0),-1)</f>
        <v>-1</v>
      </c>
      <c r="BI72" s="16">
        <f>IF($AV72&gt;=1,-1*BD73+IF($AV72&gt;=2,BD$50+IF(AND(BH$49&gt;0,BH$49&lt;BH72),1,0),0),0)</f>
        <v>0</v>
      </c>
      <c r="BJ72" s="16">
        <f>IF(ISERR(FIND("[",J72)),-1,FIND("[",J72))</f>
        <v>-1</v>
      </c>
      <c r="BK72" s="17">
        <f>IF(J72&lt;&gt;"",IF(AND(LEFT(J72,2)&lt;&gt;"--",LEFT(J72,1)&lt;&gt;"["),IF(LEFT(J72,2)="-2",2,1),0),0)</f>
        <v>0</v>
      </c>
      <c r="BL72" s="15">
        <f>IF(BH72&lt;0,BG72+I72+I73,0)</f>
        <v>0</v>
      </c>
      <c r="BM72" s="16">
        <f>IF(P73&lt;&gt;"",VLOOKUP(P73,TurnInfo,2,0),-1)</f>
        <v>-1</v>
      </c>
      <c r="BN72" s="16">
        <f>IF($AV72&gt;=1,-1*BI73+IF($AV72&gt;=2,BI$50+IF(AND(BM$49&gt;0,BM$49&lt;BM72),1,0),0),0)</f>
        <v>0</v>
      </c>
      <c r="BO72" s="16">
        <f>IF(ISERR(FIND("[",O72)),-1,FIND("[",O72))</f>
        <v>-1</v>
      </c>
      <c r="BP72" s="17">
        <f>IF(O72&lt;&gt;"",IF(AND(LEFT(O72,2)&lt;&gt;"--",LEFT(O72,1)&lt;&gt;"["),IF(LEFT(O72,2)="-2",2,1),0),0)</f>
        <v>0</v>
      </c>
      <c r="BQ72" s="15">
        <f>IF(BM72&lt;0,BL72+N72+N73,0)</f>
        <v>0</v>
      </c>
      <c r="BR72" s="16">
        <f>IF(U73&lt;&gt;"",VLOOKUP(U73,TurnInfo,2,0),-1)</f>
        <v>-1</v>
      </c>
      <c r="BS72" s="16">
        <f>IF($AV72&gt;=1,-1*BN73+IF($AV72&gt;=2,BN$50+IF(AND(BR$49&gt;0,BR$49&lt;BR72),1,0),0),0)</f>
        <v>0</v>
      </c>
      <c r="BT72" s="16">
        <f>IF(ISERR(FIND("[",T72)),-1,FIND("[",T72))</f>
        <v>-1</v>
      </c>
      <c r="BU72" s="17">
        <f>IF(T72&lt;&gt;"",IF(AND(LEFT(T72,2)&lt;&gt;"--",LEFT(T72,1)&lt;&gt;"["),IF(LEFT(T72,2)="-2",2,1),0),0)</f>
        <v>0</v>
      </c>
      <c r="BV72" s="15">
        <f>IF(BR72&lt;0,BQ72+S72+S73,0)</f>
        <v>0</v>
      </c>
      <c r="BW72" s="16">
        <f>IF(Z73&lt;&gt;"",VLOOKUP(Z73,TurnInfo,2,0),-1)</f>
        <v>-1</v>
      </c>
      <c r="BX72" s="16">
        <f>IF($AV72&gt;=1,-1*BS73+IF($AV72&gt;=2,BS$50+IF(AND(BW$49&gt;0,BW$49&lt;BW72),1,0),0),0)</f>
        <v>0</v>
      </c>
      <c r="BY72" s="16">
        <f>IF(ISERR(FIND("[",Y72)),-1,FIND("[",Y72))</f>
        <v>-1</v>
      </c>
      <c r="BZ72" s="17">
        <f>IF(Y72&lt;&gt;"",IF(AND(LEFT(Y72,2)&lt;&gt;"--",LEFT(Y72,1)&lt;&gt;"["),IF(LEFT(Y72,2)="-2",2,1),0),0)</f>
        <v>0</v>
      </c>
      <c r="CA72" s="15">
        <f>IF(BW72&lt;0,BV72+X72+X73,0)</f>
        <v>0</v>
      </c>
      <c r="CB72" s="16">
        <f>IF(AE73&lt;&gt;"",VLOOKUP(AE73,TurnInfo,2,0),-1)</f>
        <v>-1</v>
      </c>
      <c r="CC72" s="16">
        <f>IF($AV72&gt;=1,-1*BX73+IF($AV72&gt;=2,BX$50+IF(AND(CB$49&gt;0,CB$49&lt;CB72),1,0),0),0)</f>
        <v>0</v>
      </c>
      <c r="CD72" s="16">
        <f>IF(ISERR(FIND("[",AD72)),-1,FIND("[",AD72))</f>
        <v>-1</v>
      </c>
      <c r="CE72" s="17">
        <f>IF(AD72&lt;&gt;"",IF(AND(LEFT(AD72,2)&lt;&gt;"--",LEFT(AD72,1)&lt;&gt;"["),IF(LEFT(AD72,2)="-2",2,1),0),0)</f>
        <v>0</v>
      </c>
      <c r="CF72" s="15">
        <f>IF(CB72&lt;0,CA72+AC72+AC73,0)</f>
        <v>0</v>
      </c>
      <c r="CG72" s="16">
        <f>IF(AJ73&lt;&gt;"",VLOOKUP(AJ73,TurnInfo,2,0),-1)</f>
        <v>-1</v>
      </c>
      <c r="CH72" s="16">
        <f>IF($AV72&gt;=1,-1*CC73+IF($AV72&gt;=2,CC$50+IF(AND(CG$49&gt;0,CG$49&lt;CG72),1,0),0),0)</f>
        <v>0</v>
      </c>
      <c r="CI72" s="16">
        <f>IF(ISERR(FIND("[",AI72)),-1,FIND("[",AI72))</f>
        <v>-1</v>
      </c>
      <c r="CJ72" s="17">
        <f>IF(AI72&lt;&gt;"",IF(AND(LEFT(AI72,2)&lt;&gt;"--",LEFT(AI72,1)&lt;&gt;"["),IF(LEFT(AI72,2)="-2",2,1),0),0)</f>
        <v>0</v>
      </c>
      <c r="CK72" s="15">
        <f>IF(CG72&lt;0,CF72+AH72+AH73,0)</f>
        <v>0</v>
      </c>
      <c r="CL72" s="16">
        <f>IF(AO73&lt;&gt;"",VLOOKUP(AO73,TurnInfo,2,0),-1)</f>
        <v>-1</v>
      </c>
      <c r="CM72" s="16">
        <f>IF($AV72&gt;=1,-1*CH73+IF($AV72&gt;=2,CH$50+IF(AND(CL$49&gt;0,CL$49&lt;CL72),1,0),0),0)</f>
        <v>0</v>
      </c>
      <c r="CN72" s="16">
        <f>IF(ISERR(FIND("[",AN72)),-1,FIND("[",AN72))</f>
        <v>-1</v>
      </c>
      <c r="CO72" s="17">
        <f>IF(AN72&lt;&gt;"",IF(AND(LEFT(AN72,2)&lt;&gt;"--",LEFT(AN72,1)&lt;&gt;"["),IF(LEFT(AN72,2)="-2",2,1),0),0)</f>
        <v>0</v>
      </c>
    </row>
    <row r="73" spans="2:93" ht="12.75" customHeight="1" x14ac:dyDescent="0.2">
      <c r="B73" s="103"/>
      <c r="C73" s="104"/>
      <c r="D73" s="19"/>
      <c r="E73" s="33">
        <f>IF(D72+BB72&gt;0,BD72,0)</f>
        <v>0</v>
      </c>
      <c r="F73" s="113"/>
      <c r="G73" s="113"/>
      <c r="H73" s="21"/>
      <c r="I73" s="19"/>
      <c r="J73" s="33">
        <f>IF(I72+BG72&gt;0,BI72,0)</f>
        <v>0</v>
      </c>
      <c r="K73" s="113"/>
      <c r="L73" s="113"/>
      <c r="M73" s="21"/>
      <c r="N73" s="19"/>
      <c r="O73" s="33">
        <f>IF(N72+BL72&gt;0,BN72,0)</f>
        <v>0</v>
      </c>
      <c r="P73" s="113"/>
      <c r="Q73" s="113"/>
      <c r="R73" s="21"/>
      <c r="S73" s="19"/>
      <c r="T73" s="33">
        <f>IF(S72+BQ72&gt;0,BS72,0)</f>
        <v>0</v>
      </c>
      <c r="U73" s="113"/>
      <c r="V73" s="113"/>
      <c r="W73" s="21"/>
      <c r="X73" s="19"/>
      <c r="Y73" s="33">
        <f>IF(X72+BV72&gt;0,BX72,0)</f>
        <v>0</v>
      </c>
      <c r="Z73" s="113"/>
      <c r="AA73" s="113"/>
      <c r="AB73" s="21"/>
      <c r="AC73" s="19"/>
      <c r="AD73" s="33">
        <f>IF(AC72+CA72&gt;0,CC72,0)</f>
        <v>0</v>
      </c>
      <c r="AE73" s="113"/>
      <c r="AF73" s="113"/>
      <c r="AG73" s="21"/>
      <c r="AH73" s="19"/>
      <c r="AI73" s="33">
        <f>IF(AH72+CF72&gt;0,CH72,0)</f>
        <v>0</v>
      </c>
      <c r="AJ73" s="113"/>
      <c r="AK73" s="113"/>
      <c r="AL73" s="21"/>
      <c r="AM73" s="19"/>
      <c r="AN73" s="33">
        <f>IF(AM72+CK72&gt;0,CM72,0)</f>
        <v>0</v>
      </c>
      <c r="AO73" s="113"/>
      <c r="AP73" s="113"/>
      <c r="AQ73" s="21"/>
      <c r="AR73" s="100"/>
      <c r="AS73" s="101"/>
      <c r="BB73" s="15">
        <f>D72+D73+BB72+AZ73</f>
        <v>0</v>
      </c>
      <c r="BC73" s="16">
        <f>IF(AND(BD$64&gt;0,BD$64&lt;BC72),1,0)+BD$65</f>
        <v>0</v>
      </c>
      <c r="BD73" s="16">
        <f>AY73+BF72</f>
        <v>0</v>
      </c>
      <c r="BE73" s="16">
        <f>IF(BC72&gt;0,IF(BE72&gt;0,VALUE(MID(E72,BE72+1,FIND("]",E72)-BE72-1)),0),AZ73)</f>
        <v>0</v>
      </c>
      <c r="BF73" s="17">
        <f>BA73+IF(D72&gt;0,1,0)</f>
        <v>0</v>
      </c>
      <c r="BG73" s="15">
        <f>I72+I73+BG72+BE73</f>
        <v>0</v>
      </c>
      <c r="BH73" s="16">
        <f>IF(AND(BI$64&gt;0,BI$64&lt;BH72),1,0)+BI$65</f>
        <v>0</v>
      </c>
      <c r="BI73" s="16">
        <f>BD73+BK72</f>
        <v>0</v>
      </c>
      <c r="BJ73" s="16">
        <f>IF(BH72&gt;0,IF(BJ72&gt;0,VALUE(MID(J72,BJ72+1,FIND("]",J72)-BJ72-1)),0),BE73)</f>
        <v>0</v>
      </c>
      <c r="BK73" s="17">
        <f>BF73+IF(I72&gt;0,1,0)</f>
        <v>0</v>
      </c>
      <c r="BL73" s="15">
        <f>N72+N73+BL72+BJ73</f>
        <v>0</v>
      </c>
      <c r="BM73" s="16">
        <f>IF(AND(BN$64&gt;0,BN$64&lt;BM72),1,0)+BN$65</f>
        <v>0</v>
      </c>
      <c r="BN73" s="16">
        <f>BI73+BP72</f>
        <v>0</v>
      </c>
      <c r="BO73" s="16">
        <f>IF(BM72&gt;0,IF(BO72&gt;0,VALUE(MID(O72,BO72+1,FIND("]",O72)-BO72-1)),0),BJ73)</f>
        <v>0</v>
      </c>
      <c r="BP73" s="17">
        <f>BK73+IF(N72&gt;0,1,0)</f>
        <v>0</v>
      </c>
      <c r="BQ73" s="15">
        <f>S72+S73+BQ72+BO73</f>
        <v>0</v>
      </c>
      <c r="BR73" s="16">
        <f>IF(AND(BS$64&gt;0,BS$64&lt;BR72),1,0)+BS$65</f>
        <v>0</v>
      </c>
      <c r="BS73" s="16">
        <f>BN73+BU72</f>
        <v>0</v>
      </c>
      <c r="BT73" s="16">
        <f>IF(BR72&gt;0,IF(BT72&gt;0,VALUE(MID(T72,BT72+1,FIND("]",T72)-BT72-1)),0),BO73)</f>
        <v>0</v>
      </c>
      <c r="BU73" s="17">
        <f>BP73+IF(S72&gt;0,1,0)</f>
        <v>0</v>
      </c>
      <c r="BV73" s="15">
        <f>X72+X73+BV72+BT73</f>
        <v>0</v>
      </c>
      <c r="BW73" s="16">
        <f>IF(AND(BX$64&gt;0,BX$64&lt;BW72),1,0)+BX$65</f>
        <v>0</v>
      </c>
      <c r="BX73" s="16">
        <f>BS73+BZ72</f>
        <v>0</v>
      </c>
      <c r="BY73" s="16">
        <f>IF(BW72&gt;0,IF(BY72&gt;0,VALUE(MID(Y72,BY72+1,FIND("]",Y72)-BY72-1)),0),BT73)</f>
        <v>0</v>
      </c>
      <c r="BZ73" s="17">
        <f>BU73+IF(X72&gt;0,1,0)</f>
        <v>0</v>
      </c>
      <c r="CA73" s="15">
        <f>AC72+AC73+CA72+BY73</f>
        <v>0</v>
      </c>
      <c r="CB73" s="16">
        <f>IF(AND(CC$64&gt;0,CC$64&lt;CB72),1,0)+CC$65</f>
        <v>0</v>
      </c>
      <c r="CC73" s="16">
        <f>BX73+CE72</f>
        <v>0</v>
      </c>
      <c r="CD73" s="16">
        <f>IF(CB72&gt;0,IF(CD72&gt;0,VALUE(MID(AD72,CD72+1,FIND("]",AD72)-CD72-1)),0),BY73)</f>
        <v>0</v>
      </c>
      <c r="CE73" s="17">
        <f>BZ73+IF(AC72&gt;0,1,0)</f>
        <v>0</v>
      </c>
      <c r="CF73" s="15">
        <f>AH72+AH73+CF72+CD73</f>
        <v>0</v>
      </c>
      <c r="CG73" s="16">
        <f>IF(AND(CH$64&gt;0,CH$64&lt;CG72),1,0)+CH$65</f>
        <v>0</v>
      </c>
      <c r="CH73" s="16">
        <f>CC73+CJ72</f>
        <v>0</v>
      </c>
      <c r="CI73" s="16">
        <f>IF(CG72&gt;0,IF(CI72&gt;0,VALUE(MID(AI72,CI72+1,FIND("]",AI72)-CI72-1)),0),CD73)</f>
        <v>0</v>
      </c>
      <c r="CJ73" s="17">
        <f>CE73+IF(AH72&gt;0,1,0)</f>
        <v>0</v>
      </c>
      <c r="CK73" s="15">
        <f>AM72+AM73+CK72+CI73</f>
        <v>0</v>
      </c>
      <c r="CL73" s="16">
        <f>IF(AND(CM$64&gt;0,CM$64&lt;CL72),1,0)+CM$65</f>
        <v>0</v>
      </c>
      <c r="CM73" s="16">
        <f>CH73+CO72</f>
        <v>0</v>
      </c>
      <c r="CN73" s="16">
        <f>IF(CL72&gt;0,IF(CN72&gt;0,VALUE(MID(AN72,CN72+1,FIND("]",AN72)-CN72-1)),0),CI73)</f>
        <v>0</v>
      </c>
      <c r="CO73" s="17">
        <f>CJ73+IF(AM72&gt;0,1,0)</f>
        <v>0</v>
      </c>
    </row>
    <row r="74" spans="2:93" ht="12.75" customHeight="1" x14ac:dyDescent="0.2">
      <c r="B74" s="157" t="s">
        <v>114</v>
      </c>
      <c r="C74" s="158" t="s">
        <v>96</v>
      </c>
      <c r="D74" s="159"/>
      <c r="E74" s="159"/>
      <c r="F74" s="159"/>
      <c r="G74" s="159"/>
      <c r="H74" s="159"/>
      <c r="I74" s="14"/>
      <c r="J74" s="93"/>
      <c r="K74" s="93"/>
      <c r="L74" s="93"/>
      <c r="M74" s="93"/>
      <c r="N74" s="14"/>
      <c r="O74" s="93"/>
      <c r="P74" s="93"/>
      <c r="Q74" s="93"/>
      <c r="R74" s="93"/>
      <c r="S74" s="14"/>
      <c r="T74" s="93"/>
      <c r="U74" s="93"/>
      <c r="V74" s="93"/>
      <c r="W74" s="93"/>
      <c r="X74" s="14"/>
      <c r="Y74" s="93"/>
      <c r="Z74" s="93"/>
      <c r="AA74" s="93"/>
      <c r="AB74" s="93"/>
      <c r="AC74" s="14"/>
      <c r="AD74" s="93"/>
      <c r="AE74" s="93"/>
      <c r="AF74" s="93"/>
      <c r="AG74" s="93"/>
      <c r="AH74" s="14"/>
      <c r="AI74" s="93"/>
      <c r="AJ74" s="93"/>
      <c r="AK74" s="93"/>
      <c r="AL74" s="93"/>
      <c r="AM74" s="14"/>
      <c r="AN74" s="93"/>
      <c r="AO74" s="93"/>
      <c r="AP74" s="93"/>
      <c r="AQ74" s="93"/>
      <c r="AR74" s="155"/>
      <c r="AS74" s="156"/>
    </row>
    <row r="75" spans="2:93" ht="12.75" customHeight="1" x14ac:dyDescent="0.2">
      <c r="B75" s="157"/>
      <c r="C75" s="158"/>
      <c r="D75" s="159"/>
      <c r="E75" s="159"/>
      <c r="F75" s="159"/>
      <c r="G75" s="159"/>
      <c r="H75" s="159"/>
      <c r="I75" s="34"/>
      <c r="J75" s="116"/>
      <c r="K75" s="116"/>
      <c r="L75" s="116"/>
      <c r="M75" s="116"/>
      <c r="N75" s="34"/>
      <c r="O75" s="116"/>
      <c r="P75" s="116"/>
      <c r="Q75" s="116"/>
      <c r="R75" s="116"/>
      <c r="S75" s="34"/>
      <c r="T75" s="116"/>
      <c r="U75" s="116"/>
      <c r="V75" s="116"/>
      <c r="W75" s="116"/>
      <c r="X75" s="34"/>
      <c r="Y75" s="116"/>
      <c r="Z75" s="116"/>
      <c r="AA75" s="116"/>
      <c r="AB75" s="116"/>
      <c r="AC75" s="34"/>
      <c r="AD75" s="116"/>
      <c r="AE75" s="116"/>
      <c r="AF75" s="116"/>
      <c r="AG75" s="116"/>
      <c r="AH75" s="34"/>
      <c r="AI75" s="116"/>
      <c r="AJ75" s="116"/>
      <c r="AK75" s="116"/>
      <c r="AL75" s="116"/>
      <c r="AM75" s="34"/>
      <c r="AN75" s="116"/>
      <c r="AO75" s="116"/>
      <c r="AP75" s="116"/>
      <c r="AQ75" s="116"/>
      <c r="AR75" s="155"/>
      <c r="AS75" s="156"/>
    </row>
    <row r="76" spans="2:93" ht="12.75" customHeight="1" x14ac:dyDescent="0.2">
      <c r="B76" s="79" t="s">
        <v>97</v>
      </c>
      <c r="C76" s="79"/>
      <c r="D76" s="80">
        <f>SUM(D64:D75)</f>
        <v>0</v>
      </c>
      <c r="E76" s="80"/>
      <c r="F76" s="80"/>
      <c r="G76" s="80"/>
      <c r="H76" s="80"/>
      <c r="I76" s="80">
        <f>SUM(I64:I75)</f>
        <v>0</v>
      </c>
      <c r="J76" s="80"/>
      <c r="K76" s="80"/>
      <c r="L76" s="80"/>
      <c r="M76" s="80"/>
      <c r="N76" s="80">
        <f>SUM(N64:N75)</f>
        <v>0</v>
      </c>
      <c r="O76" s="80"/>
      <c r="P76" s="80"/>
      <c r="Q76" s="80"/>
      <c r="R76" s="80"/>
      <c r="S76" s="80">
        <f>SUM(S64:S75)</f>
        <v>0</v>
      </c>
      <c r="T76" s="80"/>
      <c r="U76" s="80"/>
      <c r="V76" s="80"/>
      <c r="W76" s="80"/>
      <c r="X76" s="80">
        <f>SUM(X64:X75)</f>
        <v>0</v>
      </c>
      <c r="Y76" s="80"/>
      <c r="Z76" s="80"/>
      <c r="AA76" s="80"/>
      <c r="AB76" s="80"/>
      <c r="AC76" s="80">
        <f>SUM(AC64:AC75)</f>
        <v>0</v>
      </c>
      <c r="AD76" s="80"/>
      <c r="AE76" s="80"/>
      <c r="AF76" s="80"/>
      <c r="AG76" s="80"/>
      <c r="AH76" s="80">
        <f>SUM(AH64:AH75)</f>
        <v>0</v>
      </c>
      <c r="AI76" s="80"/>
      <c r="AJ76" s="80"/>
      <c r="AK76" s="80"/>
      <c r="AL76" s="80"/>
      <c r="AM76" s="80">
        <f>SUM(AM64:AM75)</f>
        <v>0</v>
      </c>
      <c r="AN76" s="80"/>
      <c r="AO76" s="80"/>
      <c r="AP76" s="80"/>
      <c r="AQ76" s="80"/>
      <c r="AR76" s="27"/>
      <c r="AS76" s="28"/>
      <c r="AV76" s="29"/>
      <c r="BB76" s="15">
        <f>IF(OR(OR((D76-D$5)&gt;ROUND((D$4+0.9)/2,0),SUMIF($B64:$B75,"",D64:D75)&lt;&gt;0),D$5&gt;D76),1,0)</f>
        <v>0</v>
      </c>
      <c r="BC76" s="16"/>
      <c r="BD76" s="16"/>
      <c r="BE76" s="16"/>
      <c r="BF76" s="17"/>
      <c r="BG76" s="15">
        <f>IF(OR(OR((I76-I$5)&gt;ROUND((I$4+0.9)/2,0),SUMIF($B64:$B75,"",I64:I75)&lt;&gt;0),I$5&gt;I76),1,0)</f>
        <v>0</v>
      </c>
      <c r="BH76" s="16"/>
      <c r="BI76" s="16"/>
      <c r="BJ76" s="16"/>
      <c r="BK76" s="17"/>
      <c r="BL76" s="15">
        <f>IF(OR(OR((N76-N$5)&gt;ROUND((N$4+0.9)/2,0),SUMIF($B64:$B75,"",N64:N75)&lt;&gt;0),N$5&gt;N76),1,0)</f>
        <v>0</v>
      </c>
      <c r="BM76" s="16"/>
      <c r="BN76" s="16"/>
      <c r="BO76" s="16"/>
      <c r="BP76" s="17"/>
      <c r="BQ76" s="15">
        <f>IF(OR(OR((S76-S$5)&gt;ROUND((S$4+0.9)/2,0),SUMIF($B64:$B75,"",S64:S75)&lt;&gt;0),S$5&gt;S76),1,0)</f>
        <v>0</v>
      </c>
      <c r="BR76" s="16"/>
      <c r="BS76" s="16"/>
      <c r="BT76" s="16"/>
      <c r="BU76" s="17"/>
      <c r="BV76" s="15">
        <f>IF(OR(OR((X76-X$5)&gt;ROUND((X$4+0.9)/2,0),SUMIF($B64:$B75,"",X64:X75)&lt;&gt;0),X$5&gt;X76),1,0)</f>
        <v>0</v>
      </c>
      <c r="BW76" s="16"/>
      <c r="BX76" s="16"/>
      <c r="BY76" s="16"/>
      <c r="BZ76" s="17"/>
      <c r="CA76" s="15">
        <f>IF(OR(OR((AC76-AC$5)&gt;ROUND((AC$4+0.9)/2,0),SUMIF($B64:$B75,"",AC64:AC75)&lt;&gt;0),AC$5&gt;AC76),1,0)</f>
        <v>0</v>
      </c>
      <c r="CB76" s="16"/>
      <c r="CC76" s="16"/>
      <c r="CD76" s="16"/>
      <c r="CE76" s="17"/>
      <c r="CF76" s="15">
        <f>IF(OR(OR((AH76-AH$5)&gt;ROUND((AH$4+0.9)/2,0),SUMIF($B64:$B75,"",AH64:AH75)&lt;&gt;0),AH$5&gt;AH76),1,0)</f>
        <v>0</v>
      </c>
      <c r="CG76" s="16"/>
      <c r="CH76" s="16"/>
      <c r="CI76" s="16"/>
      <c r="CJ76" s="17"/>
      <c r="CK76" s="15">
        <f>IF(OR(OR((AM76-AM$5)&gt;ROUND((AM$4+0.9)/2,0),SUMIF($B64:$B75,"",AM64:AM75)&lt;&gt;0),AM$5&gt;AM76),1,0)</f>
        <v>0</v>
      </c>
      <c r="CL76" s="16"/>
      <c r="CM76" s="16"/>
      <c r="CN76" s="16"/>
      <c r="CO76" s="17"/>
    </row>
    <row r="77" spans="2:93" ht="12.75" customHeight="1" x14ac:dyDescent="0.2">
      <c r="BL77" s="1"/>
      <c r="BM77" s="1"/>
      <c r="BQ77" s="1"/>
      <c r="BR77" s="1"/>
      <c r="BV77" s="1"/>
      <c r="BW77" s="1"/>
      <c r="CA77" s="1"/>
      <c r="CB77" s="1"/>
      <c r="CF77" s="1"/>
      <c r="CG77" s="1"/>
      <c r="CK77" s="1"/>
      <c r="CL77" s="1"/>
    </row>
    <row r="78" spans="2:93" ht="12.75" customHeight="1" x14ac:dyDescent="0.2">
      <c r="B78" s="79" t="s">
        <v>98</v>
      </c>
      <c r="C78" s="79"/>
      <c r="D78" s="80">
        <f>SUM(D7:D76)/2</f>
        <v>0</v>
      </c>
      <c r="E78" s="80"/>
      <c r="F78" s="80"/>
      <c r="G78" s="80"/>
      <c r="H78" s="80"/>
      <c r="I78" s="80">
        <f>SUM(I7:I76)/2</f>
        <v>0</v>
      </c>
      <c r="J78" s="80"/>
      <c r="K78" s="80"/>
      <c r="L78" s="80"/>
      <c r="M78" s="80"/>
      <c r="N78" s="80">
        <f>SUM(N7:N76)/2</f>
        <v>0</v>
      </c>
      <c r="O78" s="80"/>
      <c r="P78" s="80"/>
      <c r="Q78" s="80"/>
      <c r="R78" s="80"/>
      <c r="S78" s="80">
        <f>SUM(S7:S76)/2</f>
        <v>0</v>
      </c>
      <c r="T78" s="80"/>
      <c r="U78" s="80"/>
      <c r="V78" s="80"/>
      <c r="W78" s="80"/>
      <c r="X78" s="80">
        <f>SUM(X7:X76)/2</f>
        <v>0</v>
      </c>
      <c r="Y78" s="80"/>
      <c r="Z78" s="80"/>
      <c r="AA78" s="80"/>
      <c r="AB78" s="80"/>
      <c r="AC78" s="80">
        <f>SUM(AC7:AC76)/2</f>
        <v>0</v>
      </c>
      <c r="AD78" s="80"/>
      <c r="AE78" s="80"/>
      <c r="AF78" s="80"/>
      <c r="AG78" s="80"/>
      <c r="AH78" s="80">
        <f>SUM(AH7:AH76)/2</f>
        <v>0</v>
      </c>
      <c r="AI78" s="80"/>
      <c r="AJ78" s="80"/>
      <c r="AK78" s="80"/>
      <c r="AL78" s="80"/>
      <c r="AM78" s="80">
        <f>SUM(AM7:AM76)/2</f>
        <v>0</v>
      </c>
      <c r="AN78" s="80"/>
      <c r="AO78" s="80"/>
      <c r="AP78" s="80"/>
      <c r="AQ78" s="80"/>
      <c r="AR78" s="27"/>
      <c r="AS78" s="28"/>
      <c r="BB78" s="15">
        <f>IF(D78&gt;(D4+D5),1,0)</f>
        <v>0</v>
      </c>
      <c r="BC78" s="16">
        <f>IF(D78&lt;(D4+D5),1,0)</f>
        <v>1</v>
      </c>
      <c r="BD78" s="16"/>
      <c r="BE78" s="16"/>
      <c r="BF78" s="17"/>
      <c r="BG78" s="15">
        <f>IF(I78&gt;(I4+I5),1,0)</f>
        <v>0</v>
      </c>
      <c r="BH78" s="16">
        <f>IF(I78&lt;(I4+I5),1,0)</f>
        <v>0</v>
      </c>
      <c r="BI78" s="16"/>
      <c r="BJ78" s="16"/>
      <c r="BK78" s="17"/>
      <c r="BL78" s="15">
        <f>IF(N78&gt;(N4+N5),1,0)</f>
        <v>0</v>
      </c>
      <c r="BM78" s="16">
        <f>IF(N78&lt;(N4+N5),1,0)</f>
        <v>0</v>
      </c>
      <c r="BN78" s="16"/>
      <c r="BO78" s="16"/>
      <c r="BP78" s="17"/>
      <c r="BQ78" s="15">
        <f>IF(S78&gt;(S4+S5),1,0)</f>
        <v>0</v>
      </c>
      <c r="BR78" s="16">
        <f>IF(S78&lt;(S4+S5),1,0)</f>
        <v>0</v>
      </c>
      <c r="BS78" s="16"/>
      <c r="BT78" s="16"/>
      <c r="BU78" s="17"/>
      <c r="BV78" s="15">
        <f>IF(X78&gt;(X4+X5),1,0)</f>
        <v>0</v>
      </c>
      <c r="BW78" s="16">
        <f>IF(X78&lt;(X4+X5),1,0)</f>
        <v>0</v>
      </c>
      <c r="BX78" s="16"/>
      <c r="BY78" s="16"/>
      <c r="BZ78" s="17"/>
      <c r="CA78" s="15">
        <f>IF(AC78&gt;(AC4+AC5),1,0)</f>
        <v>0</v>
      </c>
      <c r="CB78" s="16">
        <f>IF(AC78&lt;(AC4+AC5),1,0)</f>
        <v>0</v>
      </c>
      <c r="CC78" s="16"/>
      <c r="CD78" s="16"/>
      <c r="CE78" s="17"/>
      <c r="CF78" s="15">
        <f>IF(AH78&gt;(AH4+AH5),1,0)</f>
        <v>0</v>
      </c>
      <c r="CG78" s="16">
        <f>IF(AH78&lt;(AH4+AH5),1,0)</f>
        <v>0</v>
      </c>
      <c r="CH78" s="16"/>
      <c r="CI78" s="16"/>
      <c r="CJ78" s="17"/>
      <c r="CK78" s="15">
        <f>IF(AM78&gt;(AM4+AM5),1,0)</f>
        <v>0</v>
      </c>
      <c r="CL78" s="16">
        <f>IF(AM78&lt;(AM4+AM5),1,0)</f>
        <v>0</v>
      </c>
      <c r="CM78" s="16"/>
      <c r="CN78" s="16"/>
      <c r="CO78" s="17"/>
    </row>
    <row r="79" spans="2:93" x14ac:dyDescent="0.2"/>
    <row r="80" spans="2:93" x14ac:dyDescent="0.2"/>
  </sheetData>
  <sheetProtection sheet="1" scenarios="1"/>
  <mergeCells count="761">
    <mergeCell ref="AW2:BA2"/>
    <mergeCell ref="BB2:BF2"/>
    <mergeCell ref="BG2:BK2"/>
    <mergeCell ref="BL2:BP2"/>
    <mergeCell ref="BQ2:BU2"/>
    <mergeCell ref="BV2:BZ2"/>
    <mergeCell ref="CA2:CE2"/>
    <mergeCell ref="CF2:CJ2"/>
    <mergeCell ref="CK2:CO2"/>
    <mergeCell ref="D4:H4"/>
    <mergeCell ref="I4:M4"/>
    <mergeCell ref="N4:R4"/>
    <mergeCell ref="S4:W4"/>
    <mergeCell ref="X4:AB4"/>
    <mergeCell ref="AC4:AG4"/>
    <mergeCell ref="AH4:AL4"/>
    <mergeCell ref="AM4:AQ4"/>
    <mergeCell ref="D2:H2"/>
    <mergeCell ref="I2:M2"/>
    <mergeCell ref="N2:R2"/>
    <mergeCell ref="S2:W2"/>
    <mergeCell ref="X2:AB2"/>
    <mergeCell ref="AC2:AG2"/>
    <mergeCell ref="AH2:AL2"/>
    <mergeCell ref="AM2:AQ2"/>
    <mergeCell ref="D5:H5"/>
    <mergeCell ref="I5:M5"/>
    <mergeCell ref="N5:R5"/>
    <mergeCell ref="S5:W5"/>
    <mergeCell ref="X5:AB5"/>
    <mergeCell ref="AC5:AG5"/>
    <mergeCell ref="AH5:AL5"/>
    <mergeCell ref="AM5:AQ5"/>
    <mergeCell ref="B7:B8"/>
    <mergeCell ref="C7:C8"/>
    <mergeCell ref="E7:H7"/>
    <mergeCell ref="J7:M7"/>
    <mergeCell ref="O7:R7"/>
    <mergeCell ref="T7:W7"/>
    <mergeCell ref="Y7:AB7"/>
    <mergeCell ref="AD7:AG7"/>
    <mergeCell ref="AI7:AL7"/>
    <mergeCell ref="AN7:AQ7"/>
    <mergeCell ref="AR7:AR8"/>
    <mergeCell ref="AS7:AS8"/>
    <mergeCell ref="F8:G8"/>
    <mergeCell ref="K8:L8"/>
    <mergeCell ref="P8:Q8"/>
    <mergeCell ref="U8:V8"/>
    <mergeCell ref="Z8:AA8"/>
    <mergeCell ref="AE8:AF8"/>
    <mergeCell ref="AJ8:AK8"/>
    <mergeCell ref="AO8:AP8"/>
    <mergeCell ref="B9:B10"/>
    <mergeCell ref="C9:C10"/>
    <mergeCell ref="E9:H9"/>
    <mergeCell ref="J9:M9"/>
    <mergeCell ref="O9:R9"/>
    <mergeCell ref="T9:W9"/>
    <mergeCell ref="Y9:AB9"/>
    <mergeCell ref="AD9:AG9"/>
    <mergeCell ref="AI9:AL9"/>
    <mergeCell ref="AN9:AQ9"/>
    <mergeCell ref="AR9:AR10"/>
    <mergeCell ref="AS9:AS10"/>
    <mergeCell ref="F10:G10"/>
    <mergeCell ref="K10:L10"/>
    <mergeCell ref="P10:Q10"/>
    <mergeCell ref="U10:V10"/>
    <mergeCell ref="Z10:AA10"/>
    <mergeCell ref="AE10:AF10"/>
    <mergeCell ref="AJ10:AK10"/>
    <mergeCell ref="AO10:AP10"/>
    <mergeCell ref="B11:B12"/>
    <mergeCell ref="C11:C12"/>
    <mergeCell ref="D11:H12"/>
    <mergeCell ref="I11:M12"/>
    <mergeCell ref="N11:R12"/>
    <mergeCell ref="S11:W12"/>
    <mergeCell ref="X11:AB12"/>
    <mergeCell ref="AD11:AG11"/>
    <mergeCell ref="AI11:AL11"/>
    <mergeCell ref="AN11:AQ11"/>
    <mergeCell ref="AR11:AR12"/>
    <mergeCell ref="AS11:AS12"/>
    <mergeCell ref="AE12:AF12"/>
    <mergeCell ref="AJ12:AK12"/>
    <mergeCell ref="AO12:AP12"/>
    <mergeCell ref="B13:B14"/>
    <mergeCell ref="C13:C14"/>
    <mergeCell ref="E13:H13"/>
    <mergeCell ref="J13:M13"/>
    <mergeCell ref="O13:R13"/>
    <mergeCell ref="T13:W13"/>
    <mergeCell ref="Y13:AB13"/>
    <mergeCell ref="AD13:AG13"/>
    <mergeCell ref="AI13:AL13"/>
    <mergeCell ref="AN13:AQ13"/>
    <mergeCell ref="AR13:AR14"/>
    <mergeCell ref="AS13:AS14"/>
    <mergeCell ref="F14:G14"/>
    <mergeCell ref="K14:L14"/>
    <mergeCell ref="P14:Q14"/>
    <mergeCell ref="U14:V14"/>
    <mergeCell ref="Z14:AA14"/>
    <mergeCell ref="AE14:AF14"/>
    <mergeCell ref="AJ14:AK14"/>
    <mergeCell ref="AO14:AP14"/>
    <mergeCell ref="B15:B16"/>
    <mergeCell ref="C15:C16"/>
    <mergeCell ref="E15:H15"/>
    <mergeCell ref="J15:M15"/>
    <mergeCell ref="O15:R15"/>
    <mergeCell ref="T15:W15"/>
    <mergeCell ref="Y15:AB15"/>
    <mergeCell ref="AD15:AG15"/>
    <mergeCell ref="AI15:AL15"/>
    <mergeCell ref="AN15:AQ15"/>
    <mergeCell ref="AR15:AR16"/>
    <mergeCell ref="AS15:AS16"/>
    <mergeCell ref="F16:G16"/>
    <mergeCell ref="K16:L16"/>
    <mergeCell ref="P16:Q16"/>
    <mergeCell ref="U16:V16"/>
    <mergeCell ref="Z16:AA16"/>
    <mergeCell ref="AE16:AF16"/>
    <mergeCell ref="AJ16:AK16"/>
    <mergeCell ref="AO16:AP16"/>
    <mergeCell ref="B17:B18"/>
    <mergeCell ref="C17:C18"/>
    <mergeCell ref="E17:H17"/>
    <mergeCell ref="J17:M17"/>
    <mergeCell ref="O17:R17"/>
    <mergeCell ref="T17:W17"/>
    <mergeCell ref="Y17:AB17"/>
    <mergeCell ref="AD17:AG17"/>
    <mergeCell ref="AI17:AL17"/>
    <mergeCell ref="AN17:AQ17"/>
    <mergeCell ref="AR17:AR18"/>
    <mergeCell ref="AS17:AS18"/>
    <mergeCell ref="F18:G18"/>
    <mergeCell ref="K18:L18"/>
    <mergeCell ref="P18:Q18"/>
    <mergeCell ref="U18:V18"/>
    <mergeCell ref="Z18:AA18"/>
    <mergeCell ref="AE18:AF18"/>
    <mergeCell ref="AJ18:AK18"/>
    <mergeCell ref="AO18:AP18"/>
    <mergeCell ref="B19:B20"/>
    <mergeCell ref="C19:C20"/>
    <mergeCell ref="D19:H20"/>
    <mergeCell ref="J19:M19"/>
    <mergeCell ref="O19:R19"/>
    <mergeCell ref="T19:W19"/>
    <mergeCell ref="Y19:AB19"/>
    <mergeCell ref="AD19:AG19"/>
    <mergeCell ref="AI19:AL19"/>
    <mergeCell ref="AN19:AQ19"/>
    <mergeCell ref="AR19:AR20"/>
    <mergeCell ref="AS19:AS20"/>
    <mergeCell ref="J20:K20"/>
    <mergeCell ref="L20:M20"/>
    <mergeCell ref="O20:P20"/>
    <mergeCell ref="Q20:R20"/>
    <mergeCell ref="T20:U20"/>
    <mergeCell ref="V20:W20"/>
    <mergeCell ref="Y20:Z20"/>
    <mergeCell ref="AA20:AB20"/>
    <mergeCell ref="AD20:AE20"/>
    <mergeCell ref="AF20:AG20"/>
    <mergeCell ref="AI20:AJ20"/>
    <mergeCell ref="AK20:AL20"/>
    <mergeCell ref="AN20:AO20"/>
    <mergeCell ref="AP20:AQ20"/>
    <mergeCell ref="B21:B22"/>
    <mergeCell ref="C21:C22"/>
    <mergeCell ref="D21:H22"/>
    <mergeCell ref="J21:M21"/>
    <mergeCell ref="O21:R21"/>
    <mergeCell ref="T21:W21"/>
    <mergeCell ref="Y21:AB21"/>
    <mergeCell ref="AD21:AG21"/>
    <mergeCell ref="AI21:AL21"/>
    <mergeCell ref="AN21:AQ21"/>
    <mergeCell ref="AR21:AR22"/>
    <mergeCell ref="AS21:AS22"/>
    <mergeCell ref="J22:K22"/>
    <mergeCell ref="L22:M22"/>
    <mergeCell ref="O22:P22"/>
    <mergeCell ref="Q22:R22"/>
    <mergeCell ref="T22:U22"/>
    <mergeCell ref="V22:W22"/>
    <mergeCell ref="Y22:Z22"/>
    <mergeCell ref="AA22:AB22"/>
    <mergeCell ref="AD22:AE22"/>
    <mergeCell ref="AF22:AG22"/>
    <mergeCell ref="AI22:AJ22"/>
    <mergeCell ref="AK22:AL22"/>
    <mergeCell ref="AN22:AO22"/>
    <mergeCell ref="AP22:AQ22"/>
    <mergeCell ref="B23:B24"/>
    <mergeCell ref="C23:C24"/>
    <mergeCell ref="D23:H24"/>
    <mergeCell ref="J23:M23"/>
    <mergeCell ref="O23:R23"/>
    <mergeCell ref="T23:W23"/>
    <mergeCell ref="Y23:AB23"/>
    <mergeCell ref="AD23:AG23"/>
    <mergeCell ref="AI23:AL23"/>
    <mergeCell ref="AN23:AQ23"/>
    <mergeCell ref="AR23:AR24"/>
    <mergeCell ref="AS23:AS24"/>
    <mergeCell ref="J24:K24"/>
    <mergeCell ref="L24:M24"/>
    <mergeCell ref="O24:P24"/>
    <mergeCell ref="Q24:R24"/>
    <mergeCell ref="T24:U24"/>
    <mergeCell ref="V24:W24"/>
    <mergeCell ref="Y24:Z24"/>
    <mergeCell ref="AA24:AB24"/>
    <mergeCell ref="AD24:AE24"/>
    <mergeCell ref="AF24:AG24"/>
    <mergeCell ref="AI24:AJ24"/>
    <mergeCell ref="AK24:AL24"/>
    <mergeCell ref="AN24:AO24"/>
    <mergeCell ref="AP24:AQ24"/>
    <mergeCell ref="B25:B26"/>
    <mergeCell ref="C25:C26"/>
    <mergeCell ref="D25:H26"/>
    <mergeCell ref="J25:M25"/>
    <mergeCell ref="O25:R25"/>
    <mergeCell ref="T25:W25"/>
    <mergeCell ref="Y25:AB25"/>
    <mergeCell ref="AD25:AG25"/>
    <mergeCell ref="AI25:AL25"/>
    <mergeCell ref="AN25:AQ25"/>
    <mergeCell ref="AR25:AR26"/>
    <mergeCell ref="AS25:AS26"/>
    <mergeCell ref="J26:M26"/>
    <mergeCell ref="O26:R26"/>
    <mergeCell ref="T26:W26"/>
    <mergeCell ref="Y26:AB26"/>
    <mergeCell ref="AD26:AG26"/>
    <mergeCell ref="AI26:AL26"/>
    <mergeCell ref="AN26:AQ26"/>
    <mergeCell ref="B27:C27"/>
    <mergeCell ref="D27:H27"/>
    <mergeCell ref="I27:M27"/>
    <mergeCell ref="N27:R27"/>
    <mergeCell ref="S27:W27"/>
    <mergeCell ref="X27:AB27"/>
    <mergeCell ref="AC27:AG27"/>
    <mergeCell ref="AH27:AL27"/>
    <mergeCell ref="AM27:AQ27"/>
    <mergeCell ref="B28:B29"/>
    <mergeCell ref="C28:C29"/>
    <mergeCell ref="E28:H28"/>
    <mergeCell ref="J28:M28"/>
    <mergeCell ref="O28:R28"/>
    <mergeCell ref="T28:W28"/>
    <mergeCell ref="Y28:AB28"/>
    <mergeCell ref="AD28:AG28"/>
    <mergeCell ref="AI28:AL28"/>
    <mergeCell ref="U29:V29"/>
    <mergeCell ref="AN28:AQ28"/>
    <mergeCell ref="AR28:AR29"/>
    <mergeCell ref="AS28:AS29"/>
    <mergeCell ref="F29:G29"/>
    <mergeCell ref="K29:L29"/>
    <mergeCell ref="P29:Q29"/>
    <mergeCell ref="Z29:AA29"/>
    <mergeCell ref="AE29:AF29"/>
    <mergeCell ref="AJ29:AK29"/>
    <mergeCell ref="AO29:AP29"/>
    <mergeCell ref="B30:B31"/>
    <mergeCell ref="C30:C31"/>
    <mergeCell ref="E30:H30"/>
    <mergeCell ref="J30:M30"/>
    <mergeCell ref="O30:R30"/>
    <mergeCell ref="T30:W30"/>
    <mergeCell ref="Y30:AB30"/>
    <mergeCell ref="AD30:AG30"/>
    <mergeCell ref="AI30:AL30"/>
    <mergeCell ref="AN30:AQ30"/>
    <mergeCell ref="AR30:AR31"/>
    <mergeCell ref="AS30:AS31"/>
    <mergeCell ref="F31:G31"/>
    <mergeCell ref="K31:L31"/>
    <mergeCell ref="P31:Q31"/>
    <mergeCell ref="U31:V31"/>
    <mergeCell ref="Z31:AA31"/>
    <mergeCell ref="AE31:AF31"/>
    <mergeCell ref="AJ31:AK31"/>
    <mergeCell ref="AO31:AP31"/>
    <mergeCell ref="B32:B33"/>
    <mergeCell ref="C32:C33"/>
    <mergeCell ref="D32:H33"/>
    <mergeCell ref="I32:M33"/>
    <mergeCell ref="N32:R33"/>
    <mergeCell ref="S32:W33"/>
    <mergeCell ref="X32:AB33"/>
    <mergeCell ref="AD32:AG32"/>
    <mergeCell ref="AI32:AL32"/>
    <mergeCell ref="AN32:AQ32"/>
    <mergeCell ref="AR32:AR33"/>
    <mergeCell ref="AS32:AS33"/>
    <mergeCell ref="AE33:AF33"/>
    <mergeCell ref="AJ33:AK33"/>
    <mergeCell ref="AO33:AP33"/>
    <mergeCell ref="B34:B35"/>
    <mergeCell ref="C34:C35"/>
    <mergeCell ref="D34:H35"/>
    <mergeCell ref="J34:M34"/>
    <mergeCell ref="O34:R34"/>
    <mergeCell ref="T34:W34"/>
    <mergeCell ref="Y34:AB34"/>
    <mergeCell ref="AD34:AG34"/>
    <mergeCell ref="AI34:AL34"/>
    <mergeCell ref="AN34:AQ34"/>
    <mergeCell ref="AR34:AR35"/>
    <mergeCell ref="AS34:AS35"/>
    <mergeCell ref="J35:K35"/>
    <mergeCell ref="L35:M35"/>
    <mergeCell ref="O35:P35"/>
    <mergeCell ref="Q35:R35"/>
    <mergeCell ref="T35:U35"/>
    <mergeCell ref="V35:W35"/>
    <mergeCell ref="Y35:Z35"/>
    <mergeCell ref="AA35:AB35"/>
    <mergeCell ref="AD35:AE35"/>
    <mergeCell ref="AF35:AG35"/>
    <mergeCell ref="AI35:AJ35"/>
    <mergeCell ref="AK35:AL35"/>
    <mergeCell ref="AN35:AO35"/>
    <mergeCell ref="AP35:AQ35"/>
    <mergeCell ref="B36:B37"/>
    <mergeCell ref="C36:C37"/>
    <mergeCell ref="D36:H37"/>
    <mergeCell ref="J36:M36"/>
    <mergeCell ref="O36:R36"/>
    <mergeCell ref="T36:W36"/>
    <mergeCell ref="Y36:AB36"/>
    <mergeCell ref="AD36:AG36"/>
    <mergeCell ref="AI36:AL36"/>
    <mergeCell ref="AN36:AQ36"/>
    <mergeCell ref="AR36:AR37"/>
    <mergeCell ref="AS36:AS37"/>
    <mergeCell ref="J37:K37"/>
    <mergeCell ref="L37:M37"/>
    <mergeCell ref="O37:P37"/>
    <mergeCell ref="Q37:R37"/>
    <mergeCell ref="T37:U37"/>
    <mergeCell ref="V37:W37"/>
    <mergeCell ref="Y37:Z37"/>
    <mergeCell ref="AA37:AB37"/>
    <mergeCell ref="AD37:AE37"/>
    <mergeCell ref="AF37:AG37"/>
    <mergeCell ref="AI37:AJ37"/>
    <mergeCell ref="AK37:AL37"/>
    <mergeCell ref="AN37:AO37"/>
    <mergeCell ref="AP37:AQ37"/>
    <mergeCell ref="B38:B39"/>
    <mergeCell ref="C38:C39"/>
    <mergeCell ref="D38:H39"/>
    <mergeCell ref="J38:M38"/>
    <mergeCell ref="O38:R38"/>
    <mergeCell ref="T38:W38"/>
    <mergeCell ref="Y38:AB38"/>
    <mergeCell ref="AD38:AG38"/>
    <mergeCell ref="AI38:AL38"/>
    <mergeCell ref="AN38:AQ38"/>
    <mergeCell ref="AR38:AR39"/>
    <mergeCell ref="AS38:AS39"/>
    <mergeCell ref="J39:M39"/>
    <mergeCell ref="O39:R39"/>
    <mergeCell ref="T39:W39"/>
    <mergeCell ref="Y39:AB39"/>
    <mergeCell ref="AD39:AG39"/>
    <mergeCell ref="AI39:AL39"/>
    <mergeCell ref="AN39:AQ39"/>
    <mergeCell ref="B40:B41"/>
    <mergeCell ref="C40:C41"/>
    <mergeCell ref="D40:H41"/>
    <mergeCell ref="J40:K40"/>
    <mergeCell ref="L40:M40"/>
    <mergeCell ref="O40:P40"/>
    <mergeCell ref="Q40:R40"/>
    <mergeCell ref="T40:U40"/>
    <mergeCell ref="V40:W40"/>
    <mergeCell ref="AS40:AS41"/>
    <mergeCell ref="J41:K41"/>
    <mergeCell ref="L41:M41"/>
    <mergeCell ref="O41:P41"/>
    <mergeCell ref="Q41:R41"/>
    <mergeCell ref="T41:U41"/>
    <mergeCell ref="V41:W41"/>
    <mergeCell ref="Y41:Z41"/>
    <mergeCell ref="AA41:AB41"/>
    <mergeCell ref="AD41:AE41"/>
    <mergeCell ref="AF41:AG41"/>
    <mergeCell ref="AI41:AJ41"/>
    <mergeCell ref="AK41:AL41"/>
    <mergeCell ref="AN41:AO41"/>
    <mergeCell ref="AP41:AQ41"/>
    <mergeCell ref="Y40:Z40"/>
    <mergeCell ref="AA40:AB40"/>
    <mergeCell ref="AD40:AE40"/>
    <mergeCell ref="AF40:AG40"/>
    <mergeCell ref="AI40:AJ40"/>
    <mergeCell ref="AK40:AL40"/>
    <mergeCell ref="AN40:AO40"/>
    <mergeCell ref="AP40:AQ40"/>
    <mergeCell ref="AR40:AR41"/>
    <mergeCell ref="B42:B43"/>
    <mergeCell ref="C42:C43"/>
    <mergeCell ref="D42:H43"/>
    <mergeCell ref="J42:K42"/>
    <mergeCell ref="L42:M42"/>
    <mergeCell ref="O42:P42"/>
    <mergeCell ref="Q42:R42"/>
    <mergeCell ref="T42:U42"/>
    <mergeCell ref="V42:W42"/>
    <mergeCell ref="AS42:AS43"/>
    <mergeCell ref="J43:K43"/>
    <mergeCell ref="L43:M43"/>
    <mergeCell ref="O43:P43"/>
    <mergeCell ref="Q43:R43"/>
    <mergeCell ref="T43:U43"/>
    <mergeCell ref="V43:W43"/>
    <mergeCell ref="Y43:Z43"/>
    <mergeCell ref="AA43:AB43"/>
    <mergeCell ref="AD43:AE43"/>
    <mergeCell ref="AF43:AG43"/>
    <mergeCell ref="AI43:AJ43"/>
    <mergeCell ref="AK43:AL43"/>
    <mergeCell ref="AN43:AO43"/>
    <mergeCell ref="AP43:AQ43"/>
    <mergeCell ref="Y42:Z42"/>
    <mergeCell ref="AA42:AB42"/>
    <mergeCell ref="AD42:AE42"/>
    <mergeCell ref="AF42:AG42"/>
    <mergeCell ref="AI42:AJ42"/>
    <mergeCell ref="AK42:AL42"/>
    <mergeCell ref="AN42:AO42"/>
    <mergeCell ref="AP42:AQ42"/>
    <mergeCell ref="AR42:AR43"/>
    <mergeCell ref="B44:B45"/>
    <mergeCell ref="C44:C45"/>
    <mergeCell ref="D44:H45"/>
    <mergeCell ref="J44:K44"/>
    <mergeCell ref="L44:M44"/>
    <mergeCell ref="O44:P44"/>
    <mergeCell ref="Q44:R44"/>
    <mergeCell ref="T44:U44"/>
    <mergeCell ref="V44:W44"/>
    <mergeCell ref="AS44:AS45"/>
    <mergeCell ref="J45:K45"/>
    <mergeCell ref="L45:M45"/>
    <mergeCell ref="O45:P45"/>
    <mergeCell ref="Q45:R45"/>
    <mergeCell ref="T45:U45"/>
    <mergeCell ref="V45:W45"/>
    <mergeCell ref="Y45:Z45"/>
    <mergeCell ref="AA45:AB45"/>
    <mergeCell ref="AD45:AE45"/>
    <mergeCell ref="AF45:AG45"/>
    <mergeCell ref="AI45:AJ45"/>
    <mergeCell ref="AK45:AL45"/>
    <mergeCell ref="AN45:AO45"/>
    <mergeCell ref="AP45:AQ45"/>
    <mergeCell ref="Y44:Z44"/>
    <mergeCell ref="AA44:AB44"/>
    <mergeCell ref="AD44:AE44"/>
    <mergeCell ref="AF44:AG44"/>
    <mergeCell ref="AI44:AJ44"/>
    <mergeCell ref="AK44:AL44"/>
    <mergeCell ref="AN44:AO44"/>
    <mergeCell ref="AP44:AQ44"/>
    <mergeCell ref="AR44:AR45"/>
    <mergeCell ref="B46:C46"/>
    <mergeCell ref="D46:H46"/>
    <mergeCell ref="I46:M46"/>
    <mergeCell ref="N46:R46"/>
    <mergeCell ref="S46:W46"/>
    <mergeCell ref="X46:AB46"/>
    <mergeCell ref="AC46:AG46"/>
    <mergeCell ref="AH46:AL46"/>
    <mergeCell ref="AM46:AQ46"/>
    <mergeCell ref="B47:B48"/>
    <mergeCell ref="C47:C48"/>
    <mergeCell ref="E47:H47"/>
    <mergeCell ref="J47:M47"/>
    <mergeCell ref="O47:R47"/>
    <mergeCell ref="T47:W47"/>
    <mergeCell ref="Y47:AB47"/>
    <mergeCell ref="AD47:AG47"/>
    <mergeCell ref="AI47:AL47"/>
    <mergeCell ref="AN47:AQ47"/>
    <mergeCell ref="AR47:AR48"/>
    <mergeCell ref="AS47:AS48"/>
    <mergeCell ref="F48:G48"/>
    <mergeCell ref="K48:L48"/>
    <mergeCell ref="P48:Q48"/>
    <mergeCell ref="U48:V48"/>
    <mergeCell ref="Z48:AA48"/>
    <mergeCell ref="AE48:AF48"/>
    <mergeCell ref="AJ48:AK48"/>
    <mergeCell ref="AO48:AP48"/>
    <mergeCell ref="B49:B50"/>
    <mergeCell ref="C49:C50"/>
    <mergeCell ref="E49:H49"/>
    <mergeCell ref="J49:M49"/>
    <mergeCell ref="O49:R49"/>
    <mergeCell ref="T49:W49"/>
    <mergeCell ref="Y49:AB49"/>
    <mergeCell ref="AD49:AG49"/>
    <mergeCell ref="AI49:AL49"/>
    <mergeCell ref="AN49:AQ49"/>
    <mergeCell ref="AR49:AR50"/>
    <mergeCell ref="AS49:AS50"/>
    <mergeCell ref="F50:G50"/>
    <mergeCell ref="K50:L50"/>
    <mergeCell ref="P50:Q50"/>
    <mergeCell ref="U50:V50"/>
    <mergeCell ref="Z50:AA50"/>
    <mergeCell ref="AE50:AF50"/>
    <mergeCell ref="AJ50:AK50"/>
    <mergeCell ref="AO50:AP50"/>
    <mergeCell ref="B51:B52"/>
    <mergeCell ref="C51:C52"/>
    <mergeCell ref="D51:H52"/>
    <mergeCell ref="I51:M52"/>
    <mergeCell ref="O51:R51"/>
    <mergeCell ref="T51:W51"/>
    <mergeCell ref="Y51:AB51"/>
    <mergeCell ref="AD51:AG51"/>
    <mergeCell ref="AI51:AL51"/>
    <mergeCell ref="AN51:AQ51"/>
    <mergeCell ref="AR51:AR52"/>
    <mergeCell ref="AS51:AS52"/>
    <mergeCell ref="P52:Q52"/>
    <mergeCell ref="U52:V52"/>
    <mergeCell ref="Z52:AA52"/>
    <mergeCell ref="AE52:AF52"/>
    <mergeCell ref="AJ52:AK52"/>
    <mergeCell ref="AO52:AP52"/>
    <mergeCell ref="B53:B54"/>
    <mergeCell ref="C53:C54"/>
    <mergeCell ref="D53:H54"/>
    <mergeCell ref="I53:M54"/>
    <mergeCell ref="N53:R54"/>
    <mergeCell ref="S53:W54"/>
    <mergeCell ref="X53:AB54"/>
    <mergeCell ref="AD53:AG53"/>
    <mergeCell ref="AI53:AL53"/>
    <mergeCell ref="AE58:AF58"/>
    <mergeCell ref="AJ58:AK58"/>
    <mergeCell ref="AO58:AP58"/>
    <mergeCell ref="B55:B56"/>
    <mergeCell ref="C55:C56"/>
    <mergeCell ref="D55:H56"/>
    <mergeCell ref="I55:M56"/>
    <mergeCell ref="N55:R56"/>
    <mergeCell ref="S55:W56"/>
    <mergeCell ref="X55:AB56"/>
    <mergeCell ref="AD55:AG55"/>
    <mergeCell ref="AI55:AL55"/>
    <mergeCell ref="AE56:AF56"/>
    <mergeCell ref="AJ56:AK56"/>
    <mergeCell ref="AN53:AQ53"/>
    <mergeCell ref="AR53:AR54"/>
    <mergeCell ref="AS53:AS54"/>
    <mergeCell ref="AE54:AF54"/>
    <mergeCell ref="AJ54:AK54"/>
    <mergeCell ref="AO54:AP54"/>
    <mergeCell ref="AN55:AQ55"/>
    <mergeCell ref="AR55:AR56"/>
    <mergeCell ref="AS55:AS56"/>
    <mergeCell ref="AO56:AP56"/>
    <mergeCell ref="AN59:AQ60"/>
    <mergeCell ref="AR59:AR60"/>
    <mergeCell ref="AS59:AS60"/>
    <mergeCell ref="B57:B58"/>
    <mergeCell ref="C57:C58"/>
    <mergeCell ref="D57:H58"/>
    <mergeCell ref="I57:M58"/>
    <mergeCell ref="N57:R58"/>
    <mergeCell ref="S57:W58"/>
    <mergeCell ref="B59:B60"/>
    <mergeCell ref="C59:C60"/>
    <mergeCell ref="D59:H60"/>
    <mergeCell ref="I59:M60"/>
    <mergeCell ref="N59:R60"/>
    <mergeCell ref="T59:W60"/>
    <mergeCell ref="Y59:AB60"/>
    <mergeCell ref="AD59:AG60"/>
    <mergeCell ref="AI59:AL60"/>
    <mergeCell ref="X57:AB58"/>
    <mergeCell ref="AD57:AG57"/>
    <mergeCell ref="AI57:AL57"/>
    <mergeCell ref="AN57:AQ57"/>
    <mergeCell ref="AR57:AR58"/>
    <mergeCell ref="AS57:AS58"/>
    <mergeCell ref="AN61:AQ62"/>
    <mergeCell ref="AR61:AR62"/>
    <mergeCell ref="AS61:AS62"/>
    <mergeCell ref="B63:C63"/>
    <mergeCell ref="D63:H63"/>
    <mergeCell ref="I63:M63"/>
    <mergeCell ref="N63:R63"/>
    <mergeCell ref="S63:W63"/>
    <mergeCell ref="X63:AB63"/>
    <mergeCell ref="AC63:AG63"/>
    <mergeCell ref="AH63:AL63"/>
    <mergeCell ref="AM63:AQ63"/>
    <mergeCell ref="B61:B62"/>
    <mergeCell ref="C61:C62"/>
    <mergeCell ref="D61:H62"/>
    <mergeCell ref="I61:M62"/>
    <mergeCell ref="N61:R62"/>
    <mergeCell ref="S61:W62"/>
    <mergeCell ref="Y61:AB62"/>
    <mergeCell ref="AD61:AG62"/>
    <mergeCell ref="AI61:AL62"/>
    <mergeCell ref="B64:B65"/>
    <mergeCell ref="C64:C65"/>
    <mergeCell ref="E64:H64"/>
    <mergeCell ref="J64:M64"/>
    <mergeCell ref="O64:R64"/>
    <mergeCell ref="T64:W64"/>
    <mergeCell ref="Y64:AB64"/>
    <mergeCell ref="AD64:AG64"/>
    <mergeCell ref="AI64:AL64"/>
    <mergeCell ref="AN64:AQ64"/>
    <mergeCell ref="AR64:AR65"/>
    <mergeCell ref="AS64:AS65"/>
    <mergeCell ref="F65:G65"/>
    <mergeCell ref="K65:L65"/>
    <mergeCell ref="P65:Q65"/>
    <mergeCell ref="U65:V65"/>
    <mergeCell ref="Z65:AA65"/>
    <mergeCell ref="AE65:AF65"/>
    <mergeCell ref="AJ65:AK65"/>
    <mergeCell ref="AO65:AP65"/>
    <mergeCell ref="B66:B67"/>
    <mergeCell ref="C66:C67"/>
    <mergeCell ref="E66:H66"/>
    <mergeCell ref="J66:M66"/>
    <mergeCell ref="O66:R66"/>
    <mergeCell ref="T66:W66"/>
    <mergeCell ref="Y66:AB66"/>
    <mergeCell ref="AD66:AG66"/>
    <mergeCell ref="AI66:AL66"/>
    <mergeCell ref="AN66:AQ66"/>
    <mergeCell ref="AR66:AR67"/>
    <mergeCell ref="AS66:AS67"/>
    <mergeCell ref="F67:G67"/>
    <mergeCell ref="K67:L67"/>
    <mergeCell ref="P67:Q67"/>
    <mergeCell ref="U67:V67"/>
    <mergeCell ref="Z67:AA67"/>
    <mergeCell ref="AE67:AF67"/>
    <mergeCell ref="AJ67:AK67"/>
    <mergeCell ref="AO67:AP67"/>
    <mergeCell ref="B68:B69"/>
    <mergeCell ref="C68:C69"/>
    <mergeCell ref="E68:H68"/>
    <mergeCell ref="J68:M68"/>
    <mergeCell ref="O68:R68"/>
    <mergeCell ref="T68:W68"/>
    <mergeCell ref="Y68:AB68"/>
    <mergeCell ref="AD68:AG68"/>
    <mergeCell ref="AI68:AL68"/>
    <mergeCell ref="AN68:AQ68"/>
    <mergeCell ref="AR68:AR69"/>
    <mergeCell ref="AS68:AS69"/>
    <mergeCell ref="F69:G69"/>
    <mergeCell ref="K69:L69"/>
    <mergeCell ref="P69:Q69"/>
    <mergeCell ref="U69:V69"/>
    <mergeCell ref="Z69:AA69"/>
    <mergeCell ref="AE69:AF69"/>
    <mergeCell ref="AJ69:AK69"/>
    <mergeCell ref="AO69:AP69"/>
    <mergeCell ref="B70:B71"/>
    <mergeCell ref="C70:C71"/>
    <mergeCell ref="E70:H70"/>
    <mergeCell ref="J70:M70"/>
    <mergeCell ref="O70:R70"/>
    <mergeCell ref="T70:W70"/>
    <mergeCell ref="Y70:AB70"/>
    <mergeCell ref="AD70:AG70"/>
    <mergeCell ref="AI70:AL70"/>
    <mergeCell ref="AN70:AQ70"/>
    <mergeCell ref="AR70:AR71"/>
    <mergeCell ref="AS70:AS71"/>
    <mergeCell ref="F71:G71"/>
    <mergeCell ref="K71:L71"/>
    <mergeCell ref="P71:Q71"/>
    <mergeCell ref="U71:V71"/>
    <mergeCell ref="Z71:AA71"/>
    <mergeCell ref="AE71:AF71"/>
    <mergeCell ref="AJ71:AK71"/>
    <mergeCell ref="AO71:AP71"/>
    <mergeCell ref="B72:B73"/>
    <mergeCell ref="C72:C73"/>
    <mergeCell ref="E72:H72"/>
    <mergeCell ref="J72:M72"/>
    <mergeCell ref="O72:R72"/>
    <mergeCell ref="T72:W72"/>
    <mergeCell ref="Y72:AB72"/>
    <mergeCell ref="AD72:AG72"/>
    <mergeCell ref="AI72:AL72"/>
    <mergeCell ref="AN72:AQ72"/>
    <mergeCell ref="AR72:AR73"/>
    <mergeCell ref="AS72:AS73"/>
    <mergeCell ref="F73:G73"/>
    <mergeCell ref="K73:L73"/>
    <mergeCell ref="P73:Q73"/>
    <mergeCell ref="U73:V73"/>
    <mergeCell ref="Z73:AA73"/>
    <mergeCell ref="AE73:AF73"/>
    <mergeCell ref="AJ73:AK73"/>
    <mergeCell ref="AO73:AP73"/>
    <mergeCell ref="B74:B75"/>
    <mergeCell ref="C74:C75"/>
    <mergeCell ref="D74:H75"/>
    <mergeCell ref="J74:M74"/>
    <mergeCell ref="O74:R74"/>
    <mergeCell ref="T74:W74"/>
    <mergeCell ref="Y74:AB74"/>
    <mergeCell ref="AD74:AG74"/>
    <mergeCell ref="AI74:AL74"/>
    <mergeCell ref="AN74:AQ74"/>
    <mergeCell ref="AR74:AR75"/>
    <mergeCell ref="AS74:AS75"/>
    <mergeCell ref="J75:M75"/>
    <mergeCell ref="O75:R75"/>
    <mergeCell ref="T75:W75"/>
    <mergeCell ref="Y75:AB75"/>
    <mergeCell ref="AD75:AG75"/>
    <mergeCell ref="AI75:AL75"/>
    <mergeCell ref="AN75:AQ75"/>
    <mergeCell ref="B76:C76"/>
    <mergeCell ref="D76:H76"/>
    <mergeCell ref="I76:M76"/>
    <mergeCell ref="N76:R76"/>
    <mergeCell ref="S76:W76"/>
    <mergeCell ref="X76:AB76"/>
    <mergeCell ref="AC76:AG76"/>
    <mergeCell ref="AH76:AL76"/>
    <mergeCell ref="AM76:AQ76"/>
    <mergeCell ref="B78:C78"/>
    <mergeCell ref="D78:H78"/>
    <mergeCell ref="I78:M78"/>
    <mergeCell ref="N78:R78"/>
    <mergeCell ref="S78:W78"/>
    <mergeCell ref="X78:AB78"/>
    <mergeCell ref="AC78:AG78"/>
    <mergeCell ref="AH78:AL78"/>
    <mergeCell ref="AM78:AQ78"/>
  </mergeCells>
  <conditionalFormatting sqref="Y66:AB66 AI66:AL66 Y49:AB49 Y68:AB68 AI68:AL68 O68:R68 E68:H68 T68:W68 O7:R7 O30:R30 O9:R9 O13:R13 O15:R15 AI49:AL49 Y64:AB64 O51:R51 AI64:AL64 T51:W51 E7:H7 E30:H30 E9:H9 E13:H13 E15:H15 T7:W7 T30:W30 T9:W9 T13:W13 T15:W15 AD7:AG7 AD30:AG30 AD9:AG9 AD13:AG13 AD15:AG15 J7:M7 J30:M30 J9:M9 J13:M13 J15:M15 Y7:AB7 Y17:AB17 Y9:AB9 Y13:AB13 Y15:AB15 AI7:AL7 AI17:AL17 AI9:AL9 AI13:AL13 AI15:AL15 AN17:AQ17 Y70:AB70 AN7:AQ7 AN9:AQ9 AN13:AQ13 AN15:AQ15 O17:R17 E17:H17 T17:W17 AD17:AG17 J17:M17 AD11:AG11 AI11:AL11 O28:R28 E28:H28 Y30:AB30 AD68:AG68 AD28:AG28 J68:M68 J28:M28 AI30:AL30 Y28:AB28 AN30:AQ30 AI28:AL28 AN28:AQ28 AI32:AL32 AN32:AQ32 AN51:AQ51 AN53:AQ53 Y51:AB51 AI53:AL53 O49:R49 AN55:AQ55 AI55:AL55 AD51:AG51 AI70:AL70 AN11:AQ11 AN57:AQ57 AI57:AL57 O64:R64 O70:R70 E64:H64 T64:W64 E70:H70 T70:W70 AD32:AG32 AD55:AG55 AD64:AG64 AD70:AG70 J64:M64 J70:M70 AN70:AQ70 AN68:AQ68 AD57:AG57 AN64:AQ64 Y47:AB47 AI47:AL47 O47:R47 E47:H47 T47:W47 AD47:AG47 J47:M47 AN47:AQ47 AD53:AG53 AI51:AL51 E49:H49 T49:W49 AD49:AG49 J49:M49 AN49:AQ49 O66:R66 E66:H66 T66:W66 AD66:AG66 J66:M66 AN66:AQ66 Y72:AB72 AI72:AL72 O72:R72 E72:H72 T72:W72 AD72:AG72 J72:M72 AN72:AQ72">
    <cfRule type="expression" dxfId="116" priority="32">
      <formula>BF7&gt;=1</formula>
    </cfRule>
  </conditionalFormatting>
  <conditionalFormatting sqref="D78:AQ78">
    <cfRule type="expression" dxfId="115" priority="33">
      <formula>BB78=1</formula>
    </cfRule>
    <cfRule type="expression" dxfId="114" priority="34">
      <formula>BC78=1</formula>
    </cfRule>
  </conditionalFormatting>
  <conditionalFormatting sqref="D27:AQ27 D63:AQ63 D46:AQ46 D76:AQ76">
    <cfRule type="expression" dxfId="113" priority="35">
      <formula>BB27=1</formula>
    </cfRule>
  </conditionalFormatting>
  <conditionalFormatting sqref="S24 AH37 I41 N41 S41 X41 AC41 AH41 I20 N39 I24 AH43 X37 AM43 N43 I75 X35 X24 AM41 AH39 S35 AC35 AH45 AM45 AH35 AC39 N24 X43 AM35 S37 X45 AM37 I37 N45 I22 N37 S39 I35 I43 AM39 AC37 I39 AC45 I45 N22 I26 N20 S22 N26 S20 X22 S26 X20 AC22 X26 AC20 AH22 AC24 AC26 AH20 AM22 AH24 AH26 AM20 X39 AM24 AM26 AC43 S43 S45 N35">
    <cfRule type="expression" dxfId="112" priority="36">
      <formula>I19+I20&lt;0</formula>
    </cfRule>
    <cfRule type="expression" dxfId="111" priority="37">
      <formula>AND(I20+M20&gt;3, I20&gt;0)</formula>
    </cfRule>
  </conditionalFormatting>
  <conditionalFormatting sqref="J19:M19 J21:M21 T19:W19 T21:W21 O19:R19 O21:R21 Y19:AB19 Y21:AB21 AD19:AG19 AD21:AG21 AD23:AG23 AI19:AL19 AI21:AL21 AI23:AL23 AN19:AQ19 AN21:AQ21 AN23:AQ23 AD38:AG38 J36:M36 AI38:AL38 O36:R36 AN38:AQ38 T36:W36 Y23:AB23 Y36:AB36 T23:W23 AD36:AG36 O23:R23 AI36:AL36 J23:M23 AN36:AQ36 J38:M38 O38:R38 T38:W38 Y38:AB38 J34:M34 O34:R34 T34:W34 Y34:AB34 AD34:AG34 AI34:AL34 AN34:AQ34">
    <cfRule type="expression" dxfId="110" priority="38">
      <formula>AND(J19&lt;&gt;"",J20&lt;&gt;"")</formula>
    </cfRule>
  </conditionalFormatting>
  <conditionalFormatting sqref="J20:K20 O22:P22 O20:P20 T22:U22 T20:U20 Y22:Z22 Y20:Z20 AD22:AE22 AD20:AE20 AI22:AJ22 AD24:AE24 AI20:AJ20 AN22:AO22 AI24:AJ24 AN20:AO20 O37:P37 AN24:AO24 J22:K22 T37:U37 J24:K24 Y37:Z37 J37:K37 AD37:AE37 Y24:Z24 AI37:AJ37 T24:U24 AN37:AO37 O24:P24 J35:K35 O35:P35 T35:U35 Y35:Z35 AD35:AE35 AI35:AJ35 AN35:AO35">
    <cfRule type="expression" dxfId="109" priority="39">
      <formula>AND(J19&lt;&gt;"",J20&lt;&gt;"")</formula>
    </cfRule>
  </conditionalFormatting>
  <conditionalFormatting sqref="Y39:AB39 O39:R39 J39:M39 AD39:AG39 J40:J45 Q40:Q45 V40:V45 AA40:AA45 AF40:AF45 AK40:AK45 AP40:AP45 O40:O45 T40:T45 Y40:Y45 AD40:AD45 AI40:AI45 AN40:AN45 AN39:AQ39 L40:L45 AI39:AL39 T39:W39 AN59:AQ62 AI59:AL62 T59:W60 Y59:AB62 AD59:AG62 J25:M26 O25:R26 T25:W26 Y25:AB26 AD25:AG26 AI25:AL26 AN25:AQ26">
    <cfRule type="expression" dxfId="108" priority="40">
      <formula>J25&lt;&gt;""</formula>
    </cfRule>
  </conditionalFormatting>
  <conditionalFormatting sqref="J74:M74">
    <cfRule type="expression" dxfId="107" priority="41">
      <formula>AND(J74&lt;&gt;"", J75&lt;&gt;"")</formula>
    </cfRule>
  </conditionalFormatting>
  <conditionalFormatting sqref="J75:M75">
    <cfRule type="expression" dxfId="106" priority="42">
      <formula>AND(J74&lt;&gt;"", J75&lt;&gt;"")</formula>
    </cfRule>
  </conditionalFormatting>
  <conditionalFormatting sqref="I8 D8 N8 S8 X8 AC8 AH8 AM8 I10 D10 N10 S10 X10 AC10 AH10 AM10 I14 D14 N14 S14 X14 AC14 AH14 AM14 I16 D16 N16 S16 X16 AC16 AH16 AM16 I18 D18 N18 S18 X18 AC18 AH18 AM18 AC12 AH12 AM12 I29 D29 N29 X29 AC29 AH29 AM29 I31 D31 N31 S31 X31 AC31 AH31 AM31 AC33 AH33 AM33 I48 D48 N48 S48 X48 AC48 AH48 AM48 I50 D50 N50 S50 X50 AC50 AH50 AM50 N52 S52 X52 AC52 AH52 AM52 AC54 AH54 AM54 AC56 AH56 AM56 AC58 AH58 AM58 I65 D65 N65 S65 X65 AC65 AH65 AM65 I67 D67 N67 S67 X67 AC67 AH67 AM67 I69 D69 N69 S69 X69 AC69 AH69 AM69 I71 D71 N71 S71 X71 AC71 AH71 AM71 I73 D73 N73 S73 X73 AC73 AH73 AM73">
    <cfRule type="expression" dxfId="105" priority="43">
      <formula>AND(D7+D8+BB7&lt;0, D8&lt;0)</formula>
    </cfRule>
    <cfRule type="expression" dxfId="104" priority="44">
      <formula>AND(D8+H8&gt;3, D8&gt;0)</formula>
    </cfRule>
  </conditionalFormatting>
  <conditionalFormatting sqref="K8:L8 F8:G8 P8:Q8 U8:V8 Z8:AA8 AE8:AF8 AJ8:AK8 AO8:AP8 K10:L10 F10:G10 P10:Q10 U10:V10 Z10:AA10 AE10:AF10 AJ10:AK10 AO10:AP10 K14:L14 F14:G14 P14:Q14 U14:V14 Z14:AA14 AE14:AF14 AJ14:AK14 AO14:AP14 K16:L16 F16:G16 P16:Q16 U16:V16 Z16:AA16 AE16:AF16 AJ16:AK16 AO16:AP16 K18:L18 F18:G18 P18:Q18 U18:V18 Z18:AA18 AE18:AF18 AJ18:AK18 AO18:AP18 AE12:AF12 AJ12:AK12 AO12:AP12 K29:L29 F29:G29 P29:Q29 Z29:AA29 AE29:AF29 AJ29:AK29 AO29:AP29 K31:L31 F31:G31 P31:Q31 U31:V31 Z31:AA31 AE31:AF31 AJ31:AK31 AO31:AP31 AE33:AF33 AJ33:AK33 AO33:AP33 K48:L48 F48:G48 P48:Q48 U48:V48 Z48:AA48 AE48:AF48 AJ48:AK48 AO48:AP48 K50:L50 F50:G50 P50:Q50 U50:V50 Z50:AA50 AE50:AF50 AJ50:AK50 AO50:AP50 P52:Q52 U52:V52 Z52:AA52 AE52:AF52 AJ52:AK52 AO52:AP52 AE54:AF54 AJ54:AK54 AO54:AP54 AE56:AF56 AJ56:AK56 AO56:AP56 AE58:AF58 AJ58:AK58 AO58:AP58 K65:L65 F65:G65 P65:Q65 U65:V65 Z65:AA65 AE65:AF65 AJ65:AK65 AO65:AP65 K67:L67 F67:G67 P67:Q67 U67:V67 Z67:AA67 AE67:AF67 AJ67:AK67 AO67:AP67 K69:L69 F69:G69 P69:Q69 U69:V69 Z69:AA69 AE69:AF69 AJ69:AK69 AO69:AP69 K71:L71 F71:G71 P71:Q71 U71:V71 Z71:AA71 AE71:AF71 AJ71:AK71 AO71:AP71 K73:L73 F73:G73 P73:Q73 U73:V73 Z73:AA73 AE73:AF73 AJ73:AK73 AO73:AP73">
    <cfRule type="expression" dxfId="103" priority="45">
      <formula>AND(F8&gt;"A",OR(D7+BB7&lt;=0,(BB7+D7+D8)&lt;=0))</formula>
    </cfRule>
  </conditionalFormatting>
  <conditionalFormatting sqref="M8 H8 R8 W8 AB8 AG8 AL8 AQ8 M10 H10 R10 W10 AB10 AG10 AL10 AQ10 M14 H14 R14 W14 AB14 AG14 AL14 AQ14 M16 H16 R16 W16 AB16 AG16 AL16 AQ16 M18 H18 R18 W18 AB18 AG18 AL18 AQ18 AG12 AL12 AQ12 M29 H29 R29 AB29 AG29 AL29 AQ29 M31 H31 R31 W31 AB31 AG31 AL31 AQ31 AG33 AL33 AQ33 M48 H48 R48 W48 AB48 AG48 AL48 AQ48 M50 H50 R50 W50 AB50 AG50 AL50 AQ50 R52 W52 AB52 AG52 AL52 AQ52 AG54 AL54 AQ54 AG56 AL56 AQ56 AG58 AL58 AQ58 M65 H65 R65 W65 AB65 AG65 AL65 AQ65 M67 H67 R67 W67 AB67 AG67 AL67 AQ67 M69 H69 R69 W69 AB69 AG69 AL69 AQ69 M71 H71 R71 W71 AB71 AG71 AL71 AQ71 M73 H73 R73 W73 AB73 AG73 AL73 AQ73">
    <cfRule type="expression" dxfId="102" priority="46">
      <formula>AND(H8&gt;0,OR(F8&lt;"A",OR(D7+BB7&lt;=0,(BB7+D7+D8)&lt;=0)))</formula>
    </cfRule>
  </conditionalFormatting>
  <conditionalFormatting sqref="F8 K8 P8 U8 Z8 AE8 AJ8 AO8 F10 K10 P10 U10 Z10 AE10 AJ10 AO10 AE12 AJ12 AO12 F14 K14 P14 U14 Z14 AE14 AJ14 AO14 F16 K16 P16 U16 Z16 AE16 AJ16 AO16 F18 K18 P18 U18 Z18 AE18 AJ18 AO18 F29 K29 P29 Z29 AE29 AJ29 AO29 F31 K31 P31 U31 Z31 AE31 AJ31 AO31 AE33 AJ33 AO33 F48 K48 P48 U48 Z48 AE48 AJ48 AO48 F50 K50 P50 U50 Z50 AE50 AJ50 AO50 P52 U52 Z52 AE52 AJ52 AO52 AE54 AJ54 AO54 AE56 AJ56 AO56 AE58 AJ58 AO58 F65 K65 P65 U65 Z65 AE65 AJ65 AO65 F67 K67 P67 U67 Z67 AE67 AJ67 AO67 F69 K69 P69 U69 Z69 AE69 AJ69 AO69 F71 K71 P71 U71 Z71 AE71 AJ71 AO71 F73 K73 P73 U73 Z73 AE73 AJ73 AO73">
    <cfRule type="expression" dxfId="101" priority="47">
      <formula>BF7&gt;=1</formula>
    </cfRule>
  </conditionalFormatting>
  <conditionalFormatting sqref="AC11 AH11 AM11">
    <cfRule type="cellIs" dxfId="100" priority="48" operator="greaterThan">
      <formula>CE12</formula>
    </cfRule>
  </conditionalFormatting>
  <conditionalFormatting sqref="D13 I13 N13 S13 X13 AC13 AH13 AM13">
    <cfRule type="cellIs" dxfId="99" priority="49" operator="greaterThan">
      <formula>BF14</formula>
    </cfRule>
  </conditionalFormatting>
  <conditionalFormatting sqref="AC32 AH32 AM32">
    <cfRule type="cellIs" dxfId="98" priority="50" operator="greaterThan">
      <formula>CE33</formula>
    </cfRule>
  </conditionalFormatting>
  <conditionalFormatting sqref="D49 I49 N49 S49 X49 AC49 AH49 AM49">
    <cfRule type="cellIs" dxfId="97" priority="51" operator="greaterThan">
      <formula>BF50</formula>
    </cfRule>
  </conditionalFormatting>
  <conditionalFormatting sqref="N51 S51 X51 AC51 AH51 AM51">
    <cfRule type="cellIs" dxfId="96" priority="52" operator="greaterThan">
      <formula>BP52</formula>
    </cfRule>
  </conditionalFormatting>
  <conditionalFormatting sqref="AC53 AH53 AM53">
    <cfRule type="cellIs" dxfId="95" priority="53" operator="greaterThan">
      <formula>CE54</formula>
    </cfRule>
  </conditionalFormatting>
  <conditionalFormatting sqref="AC55 AH55 AM55">
    <cfRule type="cellIs" dxfId="94" priority="54" operator="greaterThan">
      <formula>CE56</formula>
    </cfRule>
  </conditionalFormatting>
  <conditionalFormatting sqref="AC57 AH57 AM57">
    <cfRule type="cellIs" dxfId="93" priority="55" operator="greaterThan">
      <formula>CE58</formula>
    </cfRule>
  </conditionalFormatting>
  <conditionalFormatting sqref="S59 X59 AC59 AH59 AM59">
    <cfRule type="cellIs" dxfId="92" priority="56" operator="greaterThan">
      <formula>BU60</formula>
    </cfRule>
  </conditionalFormatting>
  <conditionalFormatting sqref="X61 AC61 AH61 AM61">
    <cfRule type="cellIs" dxfId="91" priority="57" operator="greaterThan">
      <formula>BZ62</formula>
    </cfRule>
  </conditionalFormatting>
  <conditionalFormatting sqref="N75">
    <cfRule type="expression" dxfId="90" priority="27">
      <formula>N74+N75&lt;0</formula>
    </cfRule>
    <cfRule type="expression" dxfId="89" priority="28">
      <formula>AND(N75+R75&gt;3, N75&gt;0)</formula>
    </cfRule>
  </conditionalFormatting>
  <conditionalFormatting sqref="O74:R74">
    <cfRule type="expression" dxfId="88" priority="29">
      <formula>AND(O74&lt;&gt;"", O75&lt;&gt;"")</formula>
    </cfRule>
  </conditionalFormatting>
  <conditionalFormatting sqref="O75:R75">
    <cfRule type="expression" dxfId="87" priority="30">
      <formula>AND(O74&lt;&gt;"", O75&lt;&gt;"")</formula>
    </cfRule>
  </conditionalFormatting>
  <conditionalFormatting sqref="S75">
    <cfRule type="expression" dxfId="86" priority="23">
      <formula>S74+S75&lt;0</formula>
    </cfRule>
    <cfRule type="expression" dxfId="85" priority="24">
      <formula>AND(S75+W75&gt;3, S75&gt;0)</formula>
    </cfRule>
  </conditionalFormatting>
  <conditionalFormatting sqref="T74:W74">
    <cfRule type="expression" dxfId="84" priority="25">
      <formula>AND(T74&lt;&gt;"", T75&lt;&gt;"")</formula>
    </cfRule>
  </conditionalFormatting>
  <conditionalFormatting sqref="T75:W75">
    <cfRule type="expression" dxfId="83" priority="26">
      <formula>AND(T74&lt;&gt;"", T75&lt;&gt;"")</formula>
    </cfRule>
  </conditionalFormatting>
  <conditionalFormatting sqref="X75">
    <cfRule type="expression" dxfId="82" priority="19">
      <formula>X74+X75&lt;0</formula>
    </cfRule>
    <cfRule type="expression" dxfId="81" priority="20">
      <formula>AND(X75+AB75&gt;3, X75&gt;0)</formula>
    </cfRule>
  </conditionalFormatting>
  <conditionalFormatting sqref="Y74:AB74">
    <cfRule type="expression" dxfId="80" priority="21">
      <formula>AND(Y74&lt;&gt;"", Y75&lt;&gt;"")</formula>
    </cfRule>
  </conditionalFormatting>
  <conditionalFormatting sqref="Y75:AB75">
    <cfRule type="expression" dxfId="79" priority="22">
      <formula>AND(Y74&lt;&gt;"", Y75&lt;&gt;"")</formula>
    </cfRule>
  </conditionalFormatting>
  <conditionalFormatting sqref="AC75">
    <cfRule type="expression" dxfId="78" priority="15">
      <formula>AC74+AC75&lt;0</formula>
    </cfRule>
    <cfRule type="expression" dxfId="77" priority="16">
      <formula>AND(AC75+AG75&gt;3, AC75&gt;0)</formula>
    </cfRule>
  </conditionalFormatting>
  <conditionalFormatting sqref="AD74:AG74">
    <cfRule type="expression" dxfId="76" priority="17">
      <formula>AND(AD74&lt;&gt;"", AD75&lt;&gt;"")</formula>
    </cfRule>
  </conditionalFormatting>
  <conditionalFormatting sqref="AD75:AG75">
    <cfRule type="expression" dxfId="75" priority="18">
      <formula>AND(AD74&lt;&gt;"", AD75&lt;&gt;"")</formula>
    </cfRule>
  </conditionalFormatting>
  <conditionalFormatting sqref="AH75">
    <cfRule type="expression" dxfId="74" priority="11">
      <formula>AH74+AH75&lt;0</formula>
    </cfRule>
    <cfRule type="expression" dxfId="73" priority="12">
      <formula>AND(AH75+AL75&gt;3, AH75&gt;0)</formula>
    </cfRule>
  </conditionalFormatting>
  <conditionalFormatting sqref="AI74:AL74">
    <cfRule type="expression" dxfId="72" priority="13">
      <formula>AND(AI74&lt;&gt;"", AI75&lt;&gt;"")</formula>
    </cfRule>
  </conditionalFormatting>
  <conditionalFormatting sqref="AI75:AL75">
    <cfRule type="expression" dxfId="71" priority="14">
      <formula>AND(AI74&lt;&gt;"", AI75&lt;&gt;"")</formula>
    </cfRule>
  </conditionalFormatting>
  <conditionalFormatting sqref="AM75">
    <cfRule type="expression" dxfId="70" priority="7">
      <formula>AM74+AM75&lt;0</formula>
    </cfRule>
    <cfRule type="expression" dxfId="69" priority="8">
      <formula>AND(AM75+AQ75&gt;3, AM75&gt;0)</formula>
    </cfRule>
  </conditionalFormatting>
  <conditionalFormatting sqref="AN74:AQ74">
    <cfRule type="expression" dxfId="68" priority="9">
      <formula>AND(AN74&lt;&gt;"", AN75&lt;&gt;"")</formula>
    </cfRule>
  </conditionalFormatting>
  <conditionalFormatting sqref="AN75:AQ75">
    <cfRule type="expression" dxfId="67" priority="10">
      <formula>AND(AN74&lt;&gt;"", AN75&lt;&gt;"")</formula>
    </cfRule>
  </conditionalFormatting>
  <conditionalFormatting sqref="T28:W28">
    <cfRule type="expression" dxfId="57" priority="1">
      <formula>BU28&gt;=1</formula>
    </cfRule>
  </conditionalFormatting>
  <conditionalFormatting sqref="S29">
    <cfRule type="expression" dxfId="56" priority="2">
      <formula>AND(S28+S29+BQ28&lt;0, S29&lt;0)</formula>
    </cfRule>
    <cfRule type="expression" dxfId="55" priority="3">
      <formula>AND(S29+W29&gt;3, S29&gt;0)</formula>
    </cfRule>
  </conditionalFormatting>
  <conditionalFormatting sqref="U29:V29">
    <cfRule type="expression" dxfId="54" priority="4">
      <formula>AND(U29&gt;"A",OR(S28+BQ28&lt;=0,(BQ28+S28+S29)&lt;=0))</formula>
    </cfRule>
  </conditionalFormatting>
  <conditionalFormatting sqref="W29">
    <cfRule type="expression" dxfId="53" priority="5">
      <formula>AND(W29&gt;0,OR(U29&lt;"A",OR(S28+BQ28&lt;=0,(BQ28+S28+S29)&lt;=0)))</formula>
    </cfRule>
  </conditionalFormatting>
  <conditionalFormatting sqref="U29">
    <cfRule type="expression" dxfId="52" priority="6">
      <formula>BU28&gt;=1</formula>
    </cfRule>
  </conditionalFormatting>
  <dataValidations xWindow="819" yWindow="417" count="38">
    <dataValidation allowBlank="1" showInputMessage="1" showErrorMessage="1" promptTitle="Production Results" prompt="The partisans produced." sqref="J74:M74 AI74:AL74 O74:R74 T74:W74 Y74:AB74 AD74:AG74 AN74:AQ74">
      <formula1>0</formula1>
      <formula2>0</formula2>
    </dataValidation>
    <dataValidation allowBlank="1" showInputMessage="1" showErrorMessage="1" promptTitle="Production Results" prompt="The results of the production project." sqref="J19:M19 O19:R19 T19:W19 Y19:AB19 AD19:AG19 AI19:AL19 AN19:AQ19 J21:M21 O21:R21 T21:W21 Y21:AB21 AD21:AG21 AI21:AL21 AN21:AQ21 J23:M23 O23:R23 T23:W23 Y23:AB23 AD23:AG23 AI23:AL23 AN23:AQ23 J34:M34 O34:R34 T34:W34 Y34:AB34 AD34:AG34 AI34:AL34 AN34:AQ34 J36:M36 O36:R36 T36:W36 Y36:AB36 AD36:AG36 AI36:AL36 AN36:AQ36 J38:M38 O38:R38 T38:W38 Y38:AB38 AD38:AG38 AI38:AL38 AN38:AQ38">
      <formula1>0</formula1>
      <formula2>0</formula2>
    </dataValidation>
    <dataValidation allowBlank="1" showInputMessage="1" error="_x000a_" promptTitle="Location (Spring)" prompt="The location that the fortification is constructed in._x000a_" sqref="J40:K40 O40:P40 T40:U40 Y40:Z40 AD40:AE40 AI40:AJ40 AN40:AO40">
      <formula1>0</formula1>
      <formula2>0</formula2>
    </dataValidation>
    <dataValidation allowBlank="1" showInputMessage="1" error="_x000a_" promptTitle="Location (Summer)" prompt="The location that the fortification is constructed in._x000a_" sqref="L40:M40 Q40:R40 V40:W40 AA40:AB40 AF40:AG40 AK40:AL40 AP40:AQ40">
      <formula1>0</formula1>
      <formula2>0</formula2>
    </dataValidation>
    <dataValidation allowBlank="1" showInputMessage="1" error="_x000a_" promptTitle="Location (Fall)" prompt="The location that the fortification is constructed in._x000a_" sqref="J41:K41 O41:P41 T41:U41 Y41:Z41 AD41:AE41 AI41:AJ41 AN41:AO41">
      <formula1>0</formula1>
      <formula2>0</formula2>
    </dataValidation>
    <dataValidation allowBlank="1" showInputMessage="1" error="_x000a_" promptTitle="Location (Winter)" prompt="The location that the fortification is constructed in._x000a_" sqref="L41:M41 Q41:R41 V41:W41 AA41:AB41 AF41:AG41 AK41:AL41 AP41:AQ41">
      <formula1>0</formula1>
      <formula2>0</formula2>
    </dataValidation>
    <dataValidation allowBlank="1" showInputMessage="1" error="_x000a_" promptTitle="Location (Spring)" prompt="The location that the railhead is constructed in._x000a_" sqref="J42:K42 O42:P42 T42:U42 Y42:Z42 AD42:AE42 AI42:AJ42 AN42:AO42">
      <formula1>0</formula1>
      <formula2>0</formula2>
    </dataValidation>
    <dataValidation allowBlank="1" showInputMessage="1" error="_x000a_" promptTitle="Location (Summer)" prompt="The location that the railhead is constructed in._x000a_" sqref="L42:M42 Q42:R42 V42:W42 AA42:AB42 AF42:AG42 AK42:AL42 AP42:AQ42">
      <formula1>0</formula1>
      <formula2>0</formula2>
    </dataValidation>
    <dataValidation allowBlank="1" showInputMessage="1" error="_x000a_" promptTitle="Location (Fall)" prompt="The location that the railhead is constructed in._x000a_" sqref="J43:K43 O43:P43 T43:U43 Y43:Z43 AD43:AE43 AI43:AJ43 AN43:AO43">
      <formula1>0</formula1>
      <formula2>0</formula2>
    </dataValidation>
    <dataValidation allowBlank="1" showInputMessage="1" error="_x000a_" promptTitle="Location (Winter)" prompt="The location that the railhead is constructed in._x000a_" sqref="L43:M43 Q43:R43 V43:W43 AA43:AB43 AF43:AG43 AK43:AL43 AP43:AQ43">
      <formula1>0</formula1>
      <formula2>0</formula2>
    </dataValidation>
    <dataValidation allowBlank="1" showInputMessage="1" showErrorMessage="1" promptTitle="Starting Research" prompt="Japan starts with a [+5] modifier to Air Range." sqref="B13:B14">
      <formula1>0</formula1>
      <formula2>0</formula2>
    </dataValidation>
    <dataValidation allowBlank="1" showInputMessage="1" showErrorMessage="1" promptTitle="Intelligence Category DPs" prompt="The number of DPs assigned to Intelligence Category projects is entered on the DP sheet._x000a_" sqref="D5:AQ5">
      <formula1>0</formula1>
      <formula2>0</formula2>
    </dataValidation>
    <dataValidation type="list" allowBlank="1" showInputMessage="1" showErrorMessage="1" errorTitle="Turn" error="The only valid choices are listed in the drop-down menu._x000a_" promptTitle="Turn" prompt="The turn that the project was rolled." sqref="F8 K8 P8 U8 Z8 AE8 AJ8 AO8 F10 K10 P10 U10 Z10 AE10 AJ10 AO10 AE12 AJ12 AO12 F14 K14 P14 U14 Z14 AE14 AJ14 AO14 F16 K16 P16 U16 Z16 AE16 AJ16 AO16 F18 K18 P18 U18 Z18 AE18 AJ18 AO18 J20:K20 O20:P20 T20:U20 Y20:Z20 AD20:AE20 AI20:AJ20 AN20:AO20 J22:K22 O22:P22 T22:U22 Y22:Z22 AD22:AE22 AI22:AJ22 AN22:AO22 J24:K24 O24:P24 T24:U24 Y24:Z24 AD24:AE24 AI24:AJ24 AN24:AO24 F29 K29 P29 Z29 AE29 AJ29 AO29 F31 K31 P31 U31 Z31 AE31 AJ31 AO31 AE33 AJ33 AO33 J35:K35 O35:P35 T35:U35 Y35:Z35 AD35:AE35 AI35:AJ35 AN35:AO35 J37:K37 O37:P37 T37:U37 Y37:Z37 AD37:AE37 AI37:AJ37 AN37:AO37 F48 K48:L48 P48:Q48 U48:V48 Z48:AA48 AE48:AF48 AJ48:AK48 AO48:AP48 F50 K50:L50 P50:Q50 U50:V50 Z50:AA50 AE50:AF50 AJ50:AK50 AO50:AP50 P52:Q52 U52:V52 Z52:AA52 AE52:AF52 AJ52:AK52 AO52:AP52 AE54:AF54 AJ54:AK54 AO54:AP54 AE56:AF56 AJ56:AK56 AO56:AP56 AE58:AF58 AJ58:AK58 AO58:AP58 F65 K65 P65 U65 Z65 AE65 AJ65 AO65 F67 K67 P67 U67 Z67 AE67 AJ67 AO67 F69 K69 P69 U69 Z69 AE69 AJ69 AO69 F71 K71 P71 U71 Z71 AE71 AJ71 AO71 F73 K73 P73 U73 Z73 AE73 AJ73 AO73 U29">
      <formula1>TurnList</formula1>
      <formula2>0</formula2>
    </dataValidation>
    <dataValidation type="whole" allowBlank="1" showInputMessage="1" showErrorMessage="1" errorTitle="Die Roll" error="The die roll must be a whole number between 1 and 6._x000a_" promptTitle="Die Roll" prompt="The research result die roll._x000a_" sqref="H8 M8 R8 W8 AB8 AG8 AL8 AQ8 H10 M10 R10 W10 AB10 AG10 AL10 AQ10 AG12 AL12 AQ12 H14 M14 R14 W14 AB14 AG14 AL14 AQ14 H16 M16 R16 W16 AB16 AG16 AL16 AQ16 H18 M18 R18 W18 AB18 AG18 AL18 AQ18 H29 M29 R29 AQ73 AB29 AG29 AL29 AQ29 H31 M31 R31 W31 AB31 AG31 AL31 AQ31 AG33 AL33 AQ33 H48 M48 R48 W48 AB48 AG48 AL48 AQ48 H50 M50 R50 W50 AB50 AG50 AL50 AQ50 R52 W52 AB52 AG52 AL52 AQ52 AG54 AL54 AQ54 AG56 AL56 AQ56 AG58 AL58 AQ58 H65 M65 R65 W65 AB65 AG65 AL65 AQ65 H67 M67 R67 W67 AB67 AG67 AL67 AQ67 H69 M69 R69 W69 AB69 AG69 AL69 AQ69 H71 M71 R71 W71 AB71 AG71 AL71 AQ71 H73 M73 R73 W73 AB73 AG73 AL73 W29">
      <formula1>1</formula1>
      <formula2>6</formula2>
    </dataValidation>
    <dataValidation type="whole" allowBlank="1" showInputMessage="1" showErrorMessage="1" errorTitle="RP Reassignment" error="The number of RPs reassigned must be a whole positive number._x000a_" promptTitle="RP Reassignment" prompt="The number of RPs (or DPs) reassigned either to or from this project._x000a_" sqref="D48 D50">
      <formula1>-5</formula1>
      <formula2>2</formula2>
    </dataValidation>
    <dataValidation type="whole" allowBlank="1" showInputMessage="1" showErrorMessage="1" errorTitle="RP Reassignment" error="The number of RPs reassigned must be a negative whole number._x000a_" promptTitle="RP Reassignment" prompt="The number of RPs (or DPs) reassigned from this project._x000a_" sqref="I20 N20 S20 X20 AC20 AH20 AM20 I22 N22 S22 X22 AC22 AH22 AM22 I24 N24 S24 X24 AC24 AH24 AM24 I26 N26 S26 X26 AC26 AH26 AM26 I35 N35 S35 X35 AC35 AH35 AM35 I37 N37 S37 X37 AC37 AH37 AM37 I39 N39 S39 X39 AC39 AH39 AM39 I41 N41 S41 X41 AC41 AH41 AM41 I43 N43 S43 X43 AC43 AH43 AM43 I45 N45 S45 X45 AC45 AH45 AM45 I75 AH75 N75 S75 X75 AC75 AM75">
      <formula1>-5</formula1>
      <formula2>0</formula2>
    </dataValidation>
    <dataValidation type="whole" allowBlank="1" showInputMessage="1" showErrorMessage="1" errorTitle="RP Reassignment" error="The number of RPs reassigned must be a whole number and cannot be more than 2." promptTitle="RP Reassignment" prompt="The number of RPs (or DPs) reassigned either to or from this project._x000a_" sqref="D29 I29 N29 AM73 X29 AC29 AH29 AM29 D31 I31 N31 S31 X31 AC31 AH31 AM31 AC33 AH33 AM33 D65 I65 N65 S65 X65 AC65 AH65 AM65 D67 I67 N67 S67 X67 AC67 AH67 AM67 D69 I69 N69 S69 X69 AC69 AH69 AM69 D71 I71 N71 S71 X71 AC71 AH71 AM71 D73 I73 N73 S73 X73 AC73 AH73 S29">
      <formula1>-5</formula1>
      <formula2>2</formula2>
    </dataValidation>
    <dataValidation type="list" allowBlank="1" showInputMessage="1" showErrorMessage="1" errorTitle="Turn" error="The only valid choices are listed in the drop-down menu._x000a_" promptTitle="Turn" prompt="The turn that the uranium plant was produced._x000a_" sqref="T59:W60 Y59:AB60 AD59:AG60 AI59:AL60 AN59:AQ60">
      <formula1>TurnList</formula1>
      <formula2>0</formula2>
    </dataValidation>
    <dataValidation type="list" allowBlank="1" showInputMessage="1" showErrorMessage="1" errorTitle="Turn" error="The only valid choices are listed in the drop-down menu._x000a_" promptTitle="Turn" prompt="The turn that the plutonium reactor was revealed._x000a_" sqref="Y61:AB62 AD61:AG62 AI61:AL62 AN61:AQ62">
      <formula1>TurnList</formula1>
      <formula2>0</formula2>
    </dataValidation>
    <dataValidation type="whole" allowBlank="1" showInputMessage="1" showErrorMessage="1" errorTitle="Allocated RPs" error="The number of RPs allocated must be a whole positive number._x000a_" promptTitle="Allocated RPs" prompt="The number of RPs (or DPs) allocated to this project._x000a_" sqref="D7 I7 N7 S7 X7 AC7 AH7 AM7 D9 I9 N9 S9 X9 AC9 AH9 AM9 AC11 AH11 AM11 D13 I13 N13 S13 X13 AC13 AH13 AM13 D15 I15 N15 S15 X15 AC15 AH15 AM15 D17 I17 N17 S17 X17 AC17 AH17 AM17 I19 N19 S19 X19 AC19 AH19 AM19 I21 N21 S21 X21 AC21 AH21 AM21 I23 N23 S23 X23 AC23 AH23 AM23 I25 N25 S25 X25 AC25 AH25 AM25 D28 I28 N28 AM74 X28 AC28 AH28 AM28 D30 I30 N30 S30 X30 AC30 AH30 AM30 AC32 AH32 AM32 I34 N34 S34 X34 AC34 AH34 AM34 I36 N36 S36 X36 AC36 AH36 AM36 I38 N38 S38 X38 AC38 AH38 AM38 I40 N40 S40 X40 AC40 AH40 AM40 I42 N42 S42 X42 AC42 AH42 AM42 I44 N44 S44 X44 AC44 AH44 AM44 D47 I47 N47 S47 X47 AC47 AH47 AM47 D49 I49 N49 S49 X49 AC49 AH49 AM49 N51 S51 X51 AC51 AH51 AM51 AC53 AH53 AM53 AC55 AH55 AM55 AC57 AH57 AM57 S59 X59 AC59 AH59 AM59 X61 AC61 AH61 AM61 D64 I64 N64 S64 X64 AC64 AH64 AM64 D66 I66 N66 S66 X66 AC66 AH66 AM66 D68 I68 N68 S68 X68 AC68 AH68 AM68 D70 I70 N70 S70 X70 AC70 AH70 AM70 D72 I72 N72 S72 X72 AC72 AH72 AM72 I74 AH74 N74 S74 X74 AC74 S28">
      <formula1>1</formula1>
      <formula2>10</formula2>
    </dataValidation>
    <dataValidation allowBlank="1" showInputMessage="1" error="_x000a_" promptTitle="Location (First Build)" prompt="The location that the IC is constructed in._x000a_" sqref="L44:M44 Q44:R44 V44:W44 AA44:AB44 AF44:AG44 AK44:AL44 AP44:AQ44">
      <formula1>0</formula1>
      <formula2>0</formula2>
    </dataValidation>
    <dataValidation allowBlank="1" showInputMessage="1" error="_x000a_" promptTitle="Location (Second Build)" prompt="The location that the IC is constructed in._x000a_" sqref="L45:M45 Q45:R45 V45:W45 AA45:AB45 AF45:AG45 AK45:AL45 AP45:AQ45">
      <formula1>0</formula1>
      <formula2>0</formula2>
    </dataValidation>
    <dataValidation type="list" allowBlank="1" showInputMessage="1" showErrorMessage="1" errorTitle="Turn" error="The only valid choices are listed in the drop-down menu._x000a_" promptTitle="Turn (First Build)" prompt="The turn that the first IC is produced._x000a_" sqref="J44:K44 O44:P44 T44:U44 Y44:Z44 AD44:AE44 AI44:AJ44 AN44:AO44">
      <formula1>TurnList</formula1>
      <formula2>0</formula2>
    </dataValidation>
    <dataValidation type="list" allowBlank="1" showInputMessage="1" showErrorMessage="1" errorTitle="Turn" error="The only valid choices are listed in the drop-down menu._x000a_" promptTitle="Turn (Second Build)" prompt="The turn that the second IC is produced._x000a_" sqref="J45:K45 O45:P45 T45:U45 Y45:Z45 AD45:AE45 AI45:AJ45 AN45:AO45">
      <formula1>TurnList</formula1>
      <formula2>0</formula2>
    </dataValidation>
    <dataValidation type="whole" allowBlank="1" showInputMessage="1" showErrorMessage="1" errorTitle="Production Surplus" error="The production suplus must be between 1 and 5." promptTitle="Production Surplus" prompt="The number of surplus production BRPs carried over to next year." sqref="L20:M20 Q20:R20 V20:W20 AA20:AB20 AF20:AG20 AK20:AL20 AP20:AQ20 L22:M22 Q22:R22 V22:W22 AA22:AB22 AF22:AG22 AK22:AL22 AP22:AQ22 L35:M35 Q35:R35 V35:W35 AA35:AB35 AF35:AG35 AK35:AL35 AP35:AQ35">
      <formula1>1</formula1>
      <formula2>5</formula2>
    </dataValidation>
    <dataValidation type="list" allowBlank="1" showInputMessage="1" showErrorMessage="1" errorTitle="Turn" error="The only valid choices are listed in the drop-down menu._x000a_" promptTitle="Turn" prompt="The turn that the shock tactics were produced._x000a_" sqref="J39:M39 O39:R39 T39:W39 Y39:AB39 AD39:AG39 AI39:AL39 AN39:AQ39">
      <formula1>TurnList</formula1>
      <formula2>0</formula2>
    </dataValidation>
    <dataValidation type="list" allowBlank="1" showInputMessage="1" showErrorMessage="1" errorTitle="Turn" error="The only valid choices are listed in the drop-down menu._x000a_" promptTitle="Turn" prompt="The turn that the first airbase was produced._x000a_" sqref="J25:M25 O25:R25 T25:W25 Y25:AB25 AD25:AG25 AI25:AL25 AN25:AQ25">
      <formula1>TurnList</formula1>
      <formula2>0</formula2>
    </dataValidation>
    <dataValidation type="list" allowBlank="1" showInputMessage="1" showErrorMessage="1" errorTitle="Turn" error="The only valid choices are listed in the drop-down menu._x000a_" promptTitle="Turn" prompt="The turn that the second airbase was produced._x000a_" sqref="J26:M26 O26:R26 T26:W26 Y26:AB26 AD26:AG26 AI26:AL26 AN26:AQ26">
      <formula1>TurnList</formula1>
      <formula2>0</formula2>
    </dataValidation>
    <dataValidation type="whole" allowBlank="1" showInputMessage="1" showErrorMessage="1" errorTitle="RP Reassignment" error="The number of RPs reassigned must be a whole number and cannot be more than 2._x000a_" promptTitle="RP Reassignment" prompt="The number of RPs (or DPs) reassigned either to or from this project._x000a_" sqref="D8 I8 N8 S8 X8 AC8 AH8 AM8 D10 I10 N10 S10 X10 AC10 AH10 AM10 AC12 AH12 AM12 D14 I14 N14 S14 X14 AC14 AH14 AM14 D16 I16 N16 S16 X16 AC16 AH16 AM16 D18 I18 N18 S18 X18 AC18 AH18 AM18">
      <formula1>-5</formula1>
      <formula2>2</formula2>
    </dataValidation>
    <dataValidation operator="equal" allowBlank="1" showInputMessage="1" showErrorMessage="1" promptTitle="Adjustments" prompt="-# AR results" sqref="E14 J14 O14 T14 Y14 AD14 AI14 AN14">
      <formula1>0</formula1>
      <formula2>0</formula2>
    </dataValidation>
    <dataValidation type="whole" allowBlank="1" showInputMessage="1" showErrorMessage="1" errorTitle="Adjustments" error="The adjustment must be a valid whole number._x000a_" promptTitle="Adjustments" prompt="-# ADRM" sqref="E10 J10 O10 T10 Y10 AD10 AI10 AN10">
      <formula1>-4</formula1>
      <formula2>1</formula2>
    </dataValidation>
    <dataValidation operator="equal" allowBlank="1" showInputMessage="1" showErrorMessage="1" promptTitle="Adjustments" prompt="-# AD results" sqref="E18 J18 O18 T18 Y18 AD18 AI18 AN18">
      <formula1>0</formula1>
      <formula2>0</formula2>
    </dataValidation>
    <dataValidation operator="equal" allowBlank="1" showInputMessage="1" showErrorMessage="1" promptTitle="Adjustments" prompt="-# Radar results" sqref="E50 J50 O50 T50 Y50 AD50 AI50 AN50">
      <formula1>0</formula1>
      <formula2>0</formula2>
    </dataValidation>
    <dataValidation operator="equal" allowBlank="1" showInputMessage="1" showErrorMessage="1" promptTitle="Adjustments" prompt="+1 CR in 1941 (MANUAL)_x000a_-1 CR in 1943 ff (MANUAL)" sqref="AD56 AI56 AN56">
      <formula1>0</formula1>
      <formula2>0</formula2>
    </dataValidation>
    <dataValidation operator="equal" allowBlank="1" showInputMessage="1" showErrorMessage="1" promptTitle="Adjustments" prompt="-# SB results" sqref="E16 J16 O16 T16 Y16 AD16 AI16 AN16">
      <formula1>0</formula1>
      <formula2>0</formula2>
    </dataValidation>
    <dataValidation type="whole" allowBlank="1" showInputMessage="1" showErrorMessage="1" errorTitle="Adjustments" error="The adjustment must be a valid whole number._x000a_" promptTitle="Adjustments" prompt="-# CTL_x000a_+1 Winter War, first subsequent roll only (MANUAL)" sqref="E31 J31 O31 T31 Y31 AI31 AD31 AN31">
      <formula1>-4</formula1>
      <formula2>1</formula2>
    </dataValidation>
    <dataValidation type="whole" allowBlank="1" showInputMessage="1" showErrorMessage="1" errorTitle="Adjustments" error="Any adjustment must be either +1 or -1_x000a_" promptTitle="Adjustments" prompt="Spy Rings (MANUAL)" sqref="E8 J8 O8 T8 Y8 AD8 AI8 AN8 E29 J29 O29 AN65 Y29 AD29 AI29 AN29 E48 J48 O48 T48 Y48 AD48 AI48 AN48 E65 J65 O65 T65 Y65 AD65 AI65 T29">
      <formula1>-1</formula1>
      <formula2>1</formula2>
    </dataValidation>
    <dataValidation type="list" allowBlank="1" showInputMessage="1" showErrorMessage="1" errorTitle="Turn" error="The only valid choices are listed in the drop-down menu._x000a_" promptTitle="Turn" prompt="The turn that the Partisans result was revealed._x000a_" sqref="J75:M75 O75:R75 T75:W75 Y75:AB75 AD75:AG75 AI75:AL75 AN75:AQ75">
      <formula1>TurnList</formula1>
    </dataValidation>
  </dataValidations>
  <pageMargins left="0.5" right="0.5" top="0.82986111111111105" bottom="0.75" header="0.5" footer="0.5"/>
  <pageSetup firstPageNumber="0" fitToHeight="0" orientation="landscape" horizontalDpi="300" verticalDpi="300"/>
  <headerFooter>
    <oddHeader>&amp;C&amp;"Arial,Bold"&amp;12Global War
Russian Research Record Sheet</oddHeader>
    <oddFooter>&amp;L&amp;8&amp;F&amp;C&amp;8Page &amp;P of &amp;N&amp;R&amp;8&amp;D</oddFooter>
  </headerFooter>
  <rowBreaks count="1" manualBreakCount="1">
    <brk id="4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showRowColHeaders="0" zoomScaleNormal="100" workbookViewId="0">
      <pane ySplit="3" topLeftCell="A4" activePane="bottomLeft" state="frozen"/>
      <selection pane="bottomLeft" activeCell="A4" sqref="A4"/>
    </sheetView>
  </sheetViews>
  <sheetFormatPr defaultColWidth="0" defaultRowHeight="12.75" zeroHeight="1" x14ac:dyDescent="0.2"/>
  <cols>
    <col min="1" max="1" width="1.7109375" customWidth="1"/>
    <col min="2" max="2" width="12.7109375" customWidth="1"/>
    <col min="3" max="3" width="5.7109375" customWidth="1"/>
    <col min="4" max="11" width="8.7109375" customWidth="1"/>
    <col min="12" max="12" width="1.7109375" customWidth="1"/>
    <col min="13" max="13" width="1.7109375" hidden="1" customWidth="1"/>
    <col min="14" max="1024" width="9.140625" hidden="1" customWidth="1"/>
    <col min="1025" max="16384" width="9.140625" hidden="1"/>
  </cols>
  <sheetData>
    <row r="1" spans="2:12" x14ac:dyDescent="0.2"/>
    <row r="2" spans="2:12" x14ac:dyDescent="0.2">
      <c r="B2" s="146" t="s">
        <v>120</v>
      </c>
      <c r="C2" s="146"/>
      <c r="D2" s="2">
        <v>1939</v>
      </c>
      <c r="E2" s="2">
        <f t="shared" ref="E2:K2" si="0">D2+1</f>
        <v>1940</v>
      </c>
      <c r="F2" s="2">
        <f t="shared" si="0"/>
        <v>1941</v>
      </c>
      <c r="G2" s="2">
        <f t="shared" si="0"/>
        <v>1942</v>
      </c>
      <c r="H2" s="2">
        <f t="shared" si="0"/>
        <v>1943</v>
      </c>
      <c r="I2" s="2">
        <f t="shared" si="0"/>
        <v>1944</v>
      </c>
      <c r="J2" s="2">
        <f t="shared" si="0"/>
        <v>1945</v>
      </c>
      <c r="K2" s="2">
        <f t="shared" si="0"/>
        <v>1946</v>
      </c>
    </row>
    <row r="3" spans="2:12" x14ac:dyDescent="0.2">
      <c r="C3" s="1"/>
      <c r="D3" s="1"/>
      <c r="E3" s="1"/>
      <c r="F3" s="1"/>
      <c r="G3" s="1"/>
      <c r="H3" s="1"/>
      <c r="I3" s="1"/>
      <c r="J3" s="1"/>
      <c r="K3" s="1"/>
    </row>
    <row r="4" spans="2:12" x14ac:dyDescent="0.2">
      <c r="B4" s="161" t="s">
        <v>121</v>
      </c>
      <c r="C4" s="161"/>
      <c r="D4" s="35">
        <v>5</v>
      </c>
      <c r="E4" s="36"/>
      <c r="F4" s="36"/>
      <c r="G4" s="36"/>
      <c r="H4" s="36"/>
      <c r="I4" s="36"/>
      <c r="J4" s="36"/>
      <c r="K4" s="37"/>
    </row>
    <row r="5" spans="2:12" x14ac:dyDescent="0.2">
      <c r="C5" s="13"/>
    </row>
    <row r="6" spans="2:12" ht="20.25" customHeight="1" x14ac:dyDescent="0.2">
      <c r="B6" s="38" t="s">
        <v>122</v>
      </c>
      <c r="C6" s="39">
        <v>0</v>
      </c>
      <c r="D6" s="40"/>
      <c r="E6" s="41"/>
      <c r="F6" s="41"/>
      <c r="G6" s="41"/>
      <c r="H6" s="41"/>
      <c r="I6" s="41"/>
      <c r="J6" s="41"/>
      <c r="K6" s="42"/>
      <c r="L6" t="s">
        <v>13</v>
      </c>
    </row>
    <row r="7" spans="2:12" ht="20.25" customHeight="1" x14ac:dyDescent="0.2">
      <c r="B7" s="43" t="s">
        <v>123</v>
      </c>
      <c r="C7" s="44">
        <v>3</v>
      </c>
      <c r="D7" s="45"/>
      <c r="E7" s="46"/>
      <c r="F7" s="46"/>
      <c r="G7" s="46"/>
      <c r="H7" s="46"/>
      <c r="I7" s="46"/>
      <c r="J7" s="46"/>
      <c r="K7" s="47"/>
    </row>
    <row r="8" spans="2:12" ht="20.25" customHeight="1" x14ac:dyDescent="0.2">
      <c r="B8" s="43" t="s">
        <v>124</v>
      </c>
      <c r="C8" s="44">
        <v>1</v>
      </c>
      <c r="D8" s="45"/>
      <c r="E8" s="46"/>
      <c r="F8" s="46"/>
      <c r="G8" s="46"/>
      <c r="H8" s="46"/>
      <c r="I8" s="46"/>
      <c r="J8" s="46"/>
      <c r="K8" s="47"/>
    </row>
    <row r="9" spans="2:12" ht="20.25" customHeight="1" x14ac:dyDescent="0.2">
      <c r="B9" s="43" t="s">
        <v>125</v>
      </c>
      <c r="C9" s="44"/>
      <c r="D9" s="45"/>
      <c r="E9" s="46"/>
      <c r="F9" s="46"/>
      <c r="G9" s="46"/>
      <c r="H9" s="46"/>
      <c r="I9" s="46"/>
      <c r="J9" s="46"/>
      <c r="K9" s="47"/>
    </row>
    <row r="10" spans="2:12" ht="20.25" customHeight="1" x14ac:dyDescent="0.2">
      <c r="B10" s="43" t="s">
        <v>126</v>
      </c>
      <c r="C10" s="44">
        <v>1</v>
      </c>
      <c r="D10" s="45"/>
      <c r="E10" s="46"/>
      <c r="F10" s="46"/>
      <c r="G10" s="46"/>
      <c r="H10" s="46"/>
      <c r="I10" s="46"/>
      <c r="J10" s="46"/>
      <c r="K10" s="47"/>
    </row>
    <row r="11" spans="2:12" ht="20.25" customHeight="1" x14ac:dyDescent="0.2">
      <c r="B11" s="43" t="s">
        <v>127</v>
      </c>
      <c r="C11" s="44">
        <v>5</v>
      </c>
      <c r="D11" s="45"/>
      <c r="E11" s="46"/>
      <c r="F11" s="46"/>
      <c r="G11" s="46"/>
      <c r="H11" s="46"/>
      <c r="I11" s="46"/>
      <c r="J11" s="46"/>
      <c r="K11" s="47"/>
    </row>
    <row r="12" spans="2:12" ht="20.25" customHeight="1" x14ac:dyDescent="0.2">
      <c r="B12" s="43" t="s">
        <v>128</v>
      </c>
      <c r="C12" s="44">
        <v>0</v>
      </c>
      <c r="D12" s="45"/>
      <c r="E12" s="46"/>
      <c r="F12" s="46"/>
      <c r="G12" s="46"/>
      <c r="H12" s="46"/>
      <c r="I12" s="46"/>
      <c r="J12" s="46"/>
      <c r="K12" s="47"/>
    </row>
    <row r="13" spans="2:12" ht="20.25" customHeight="1" x14ac:dyDescent="0.2">
      <c r="B13" s="43" t="s">
        <v>129</v>
      </c>
      <c r="C13" s="44"/>
      <c r="D13" s="45"/>
      <c r="E13" s="46"/>
      <c r="F13" s="46"/>
      <c r="G13" s="46"/>
      <c r="H13" s="46"/>
      <c r="I13" s="46"/>
      <c r="J13" s="46"/>
      <c r="K13" s="47"/>
    </row>
    <row r="14" spans="2:12" ht="20.25" customHeight="1" x14ac:dyDescent="0.2">
      <c r="B14" s="43" t="s">
        <v>130</v>
      </c>
      <c r="C14" s="44">
        <v>0</v>
      </c>
      <c r="D14" s="45"/>
      <c r="E14" s="46"/>
      <c r="F14" s="46"/>
      <c r="G14" s="46"/>
      <c r="H14" s="46"/>
      <c r="I14" s="46"/>
      <c r="J14" s="46"/>
      <c r="K14" s="47"/>
    </row>
    <row r="15" spans="2:12" ht="20.25" customHeight="1" x14ac:dyDescent="0.2">
      <c r="B15" s="43" t="s">
        <v>131</v>
      </c>
      <c r="C15" s="44">
        <v>4</v>
      </c>
      <c r="D15" s="45"/>
      <c r="E15" s="46"/>
      <c r="F15" s="46"/>
      <c r="G15" s="46"/>
      <c r="H15" s="46"/>
      <c r="I15" s="46"/>
      <c r="J15" s="46"/>
      <c r="K15" s="47"/>
    </row>
    <row r="16" spans="2:12" ht="20.25" customHeight="1" x14ac:dyDescent="0.2">
      <c r="B16" s="43" t="s">
        <v>132</v>
      </c>
      <c r="C16" s="44">
        <v>0</v>
      </c>
      <c r="D16" s="45"/>
      <c r="E16" s="46"/>
      <c r="F16" s="46"/>
      <c r="G16" s="46"/>
      <c r="H16" s="46"/>
      <c r="I16" s="46"/>
      <c r="J16" s="46"/>
      <c r="K16" s="47"/>
    </row>
    <row r="17" spans="2:11" ht="20.25" customHeight="1" x14ac:dyDescent="0.2">
      <c r="B17" s="43" t="s">
        <v>133</v>
      </c>
      <c r="C17" s="44">
        <v>0</v>
      </c>
      <c r="D17" s="45"/>
      <c r="E17" s="46"/>
      <c r="F17" s="46"/>
      <c r="G17" s="46"/>
      <c r="H17" s="46"/>
      <c r="I17" s="46"/>
      <c r="J17" s="46"/>
      <c r="K17" s="47"/>
    </row>
    <row r="18" spans="2:11" ht="20.25" customHeight="1" x14ac:dyDescent="0.2">
      <c r="B18" s="43" t="s">
        <v>134</v>
      </c>
      <c r="C18" s="44">
        <v>0</v>
      </c>
      <c r="D18" s="45"/>
      <c r="E18" s="46"/>
      <c r="F18" s="46"/>
      <c r="G18" s="46"/>
      <c r="H18" s="46"/>
      <c r="I18" s="46"/>
      <c r="J18" s="46"/>
      <c r="K18" s="47"/>
    </row>
    <row r="19" spans="2:11" ht="20.25" customHeight="1" x14ac:dyDescent="0.2">
      <c r="B19" s="43" t="s">
        <v>135</v>
      </c>
      <c r="C19" s="44">
        <v>1</v>
      </c>
      <c r="D19" s="45"/>
      <c r="E19" s="46"/>
      <c r="F19" s="46"/>
      <c r="G19" s="46"/>
      <c r="H19" s="46"/>
      <c r="I19" s="46"/>
      <c r="J19" s="46"/>
      <c r="K19" s="47"/>
    </row>
    <row r="20" spans="2:11" ht="20.25" customHeight="1" x14ac:dyDescent="0.2">
      <c r="B20" s="162" t="s">
        <v>136</v>
      </c>
      <c r="C20" s="162"/>
      <c r="D20" s="45"/>
      <c r="E20" s="46"/>
      <c r="F20" s="46"/>
      <c r="G20" s="48"/>
      <c r="H20" s="48"/>
      <c r="I20" s="48"/>
      <c r="J20" s="48"/>
      <c r="K20" s="49"/>
    </row>
    <row r="21" spans="2:11" ht="20.25" customHeight="1" x14ac:dyDescent="0.2">
      <c r="B21" s="43" t="s">
        <v>137</v>
      </c>
      <c r="C21" s="44"/>
      <c r="D21" s="50"/>
      <c r="E21" s="46"/>
      <c r="F21" s="46"/>
      <c r="G21" s="46"/>
      <c r="H21" s="46"/>
      <c r="I21" s="46"/>
      <c r="J21" s="46"/>
      <c r="K21" s="47"/>
    </row>
    <row r="22" spans="2:11" ht="20.25" customHeight="1" x14ac:dyDescent="0.2">
      <c r="B22" s="43" t="s">
        <v>138</v>
      </c>
      <c r="C22" s="44">
        <v>1</v>
      </c>
      <c r="D22" s="45"/>
      <c r="E22" s="46"/>
      <c r="F22" s="46"/>
      <c r="G22" s="46"/>
      <c r="H22" s="46"/>
      <c r="I22" s="46"/>
      <c r="J22" s="46"/>
      <c r="K22" s="47"/>
    </row>
    <row r="23" spans="2:11" ht="20.25" customHeight="1" x14ac:dyDescent="0.2">
      <c r="B23" s="51" t="s">
        <v>87</v>
      </c>
      <c r="C23" s="52"/>
      <c r="D23" s="53"/>
      <c r="E23" s="54"/>
      <c r="F23" s="54"/>
      <c r="G23" s="54"/>
      <c r="H23" s="54"/>
      <c r="I23" s="54"/>
      <c r="J23" s="54"/>
      <c r="K23" s="55"/>
    </row>
    <row r="24" spans="2:11" x14ac:dyDescent="0.2"/>
    <row r="25" spans="2:11" x14ac:dyDescent="0.2">
      <c r="B25" s="161" t="s">
        <v>139</v>
      </c>
      <c r="C25" s="161"/>
      <c r="D25" s="56">
        <f t="shared" ref="D25:K25" si="1">SUM(D6:D23)</f>
        <v>0</v>
      </c>
      <c r="E25" s="57">
        <f t="shared" si="1"/>
        <v>0</v>
      </c>
      <c r="F25" s="57">
        <f t="shared" si="1"/>
        <v>0</v>
      </c>
      <c r="G25" s="57">
        <f t="shared" si="1"/>
        <v>0</v>
      </c>
      <c r="H25" s="57">
        <f t="shared" si="1"/>
        <v>0</v>
      </c>
      <c r="I25" s="57">
        <f t="shared" si="1"/>
        <v>0</v>
      </c>
      <c r="J25" s="57">
        <f t="shared" si="1"/>
        <v>0</v>
      </c>
      <c r="K25" s="58">
        <f t="shared" si="1"/>
        <v>0</v>
      </c>
    </row>
    <row r="26" spans="2:11" x14ac:dyDescent="0.2">
      <c r="D26" s="59">
        <f t="shared" ref="D26:K26" si="2">IF(D4=D25,0, IF(D4&gt;D25,-1,1))</f>
        <v>-1</v>
      </c>
      <c r="E26" s="59">
        <f t="shared" si="2"/>
        <v>0</v>
      </c>
      <c r="F26" s="59">
        <f t="shared" si="2"/>
        <v>0</v>
      </c>
      <c r="G26" s="59">
        <f t="shared" si="2"/>
        <v>0</v>
      </c>
      <c r="H26" s="59">
        <f t="shared" si="2"/>
        <v>0</v>
      </c>
      <c r="I26" s="59">
        <f t="shared" si="2"/>
        <v>0</v>
      </c>
      <c r="J26" s="59">
        <f t="shared" si="2"/>
        <v>0</v>
      </c>
      <c r="K26" s="59">
        <f t="shared" si="2"/>
        <v>0</v>
      </c>
    </row>
    <row r="27" spans="2:11" x14ac:dyDescent="0.2">
      <c r="B27" s="160" t="s">
        <v>140</v>
      </c>
      <c r="C27" s="160"/>
      <c r="D27" s="160"/>
      <c r="E27" s="160"/>
      <c r="F27" s="160"/>
      <c r="G27" s="160"/>
      <c r="H27" s="160"/>
      <c r="I27" s="160"/>
      <c r="J27" s="160"/>
      <c r="K27" s="160"/>
    </row>
    <row r="28" spans="2:11" x14ac:dyDescent="0.2">
      <c r="B28" s="160" t="s">
        <v>141</v>
      </c>
      <c r="C28" s="160"/>
      <c r="D28" s="160"/>
      <c r="E28" s="160"/>
      <c r="F28" s="160"/>
      <c r="G28" s="160"/>
      <c r="H28" s="160"/>
      <c r="I28" s="160"/>
      <c r="J28" s="160"/>
      <c r="K28" s="160"/>
    </row>
    <row r="29" spans="2:11" x14ac:dyDescent="0.2"/>
  </sheetData>
  <sheetProtection sheet="1" scenarios="1" formatCells="0"/>
  <mergeCells count="6">
    <mergeCell ref="B28:K28"/>
    <mergeCell ref="B2:C2"/>
    <mergeCell ref="B4:C4"/>
    <mergeCell ref="B20:C20"/>
    <mergeCell ref="B25:C25"/>
    <mergeCell ref="B27:K27"/>
  </mergeCells>
  <conditionalFormatting sqref="D25:K25">
    <cfRule type="expression" dxfId="66" priority="2">
      <formula>D26&gt;0</formula>
    </cfRule>
    <cfRule type="expression" dxfId="65" priority="3">
      <formula>D26&lt;0</formula>
    </cfRule>
  </conditionalFormatting>
  <conditionalFormatting sqref="D6:K23">
    <cfRule type="cellIs" dxfId="64" priority="4" operator="greaterThan">
      <formula>INT((D$4+2)/3)</formula>
    </cfRule>
  </conditionalFormatting>
  <printOptions horizontalCentered="1"/>
  <pageMargins left="0.5" right="0.5" top="0.82986111111111105" bottom="0.75" header="0.5" footer="0.5"/>
  <pageSetup firstPageNumber="0" orientation="landscape" horizontalDpi="300" verticalDpi="300"/>
  <headerFooter>
    <oddHeader>&amp;C&amp;"Arial,Bold"&amp;12Global War
Axis Diplomatic Record Sheet</oddHeader>
    <oddFooter>&amp;L&amp;8&amp;F&amp;C&amp;8Page &amp;P of &amp;N&amp;R&amp;8&amp;D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showRowColHeaders="0" zoomScaleNormal="100" workbookViewId="0">
      <pane ySplit="3" topLeftCell="A4" activePane="bottomLeft" state="frozen"/>
      <selection pane="bottomLeft" activeCell="A4" sqref="A4"/>
    </sheetView>
  </sheetViews>
  <sheetFormatPr defaultColWidth="0" defaultRowHeight="12.75" zeroHeight="1" x14ac:dyDescent="0.2"/>
  <cols>
    <col min="1" max="1" width="1.7109375" customWidth="1"/>
    <col min="2" max="2" width="12.7109375" customWidth="1"/>
    <col min="3" max="3" width="5.7109375" customWidth="1"/>
    <col min="4" max="11" width="8.7109375" customWidth="1"/>
    <col min="12" max="12" width="1.7109375" customWidth="1"/>
    <col min="13" max="13" width="1.7109375" hidden="1" customWidth="1"/>
    <col min="14" max="1024" width="9.140625" hidden="1" customWidth="1"/>
    <col min="1025" max="16384" width="9.140625" hidden="1"/>
  </cols>
  <sheetData>
    <row r="1" spans="2:12" x14ac:dyDescent="0.2"/>
    <row r="2" spans="2:12" x14ac:dyDescent="0.2">
      <c r="B2" s="146" t="s">
        <v>120</v>
      </c>
      <c r="C2" s="146"/>
      <c r="D2" s="2">
        <v>1939</v>
      </c>
      <c r="E2" s="2">
        <f t="shared" ref="E2:K2" si="0">D2+1</f>
        <v>1940</v>
      </c>
      <c r="F2" s="2">
        <f t="shared" si="0"/>
        <v>1941</v>
      </c>
      <c r="G2" s="2">
        <f t="shared" si="0"/>
        <v>1942</v>
      </c>
      <c r="H2" s="2">
        <f t="shared" si="0"/>
        <v>1943</v>
      </c>
      <c r="I2" s="2">
        <f t="shared" si="0"/>
        <v>1944</v>
      </c>
      <c r="J2" s="2">
        <f t="shared" si="0"/>
        <v>1945</v>
      </c>
      <c r="K2" s="2">
        <f t="shared" si="0"/>
        <v>1946</v>
      </c>
    </row>
    <row r="3" spans="2:12" x14ac:dyDescent="0.2">
      <c r="C3" s="1"/>
      <c r="D3" s="1"/>
      <c r="E3" s="1"/>
      <c r="F3" s="1"/>
      <c r="G3" s="1"/>
      <c r="H3" s="1"/>
      <c r="I3" s="1"/>
      <c r="J3" s="1"/>
      <c r="K3" s="1"/>
    </row>
    <row r="4" spans="2:12" x14ac:dyDescent="0.2">
      <c r="B4" s="161" t="s">
        <v>121</v>
      </c>
      <c r="C4" s="161"/>
      <c r="D4" s="35">
        <v>5</v>
      </c>
      <c r="E4" s="36"/>
      <c r="F4" s="36"/>
      <c r="G4" s="36"/>
      <c r="H4" s="36"/>
      <c r="I4" s="36"/>
      <c r="J4" s="36"/>
      <c r="K4" s="37"/>
    </row>
    <row r="5" spans="2:12" x14ac:dyDescent="0.2">
      <c r="C5" s="13"/>
    </row>
    <row r="6" spans="2:12" ht="20.25" customHeight="1" x14ac:dyDescent="0.2">
      <c r="B6" s="38" t="s">
        <v>122</v>
      </c>
      <c r="C6" s="39">
        <v>0</v>
      </c>
      <c r="D6" s="40"/>
      <c r="E6" s="41"/>
      <c r="F6" s="41"/>
      <c r="G6" s="41"/>
      <c r="H6" s="41"/>
      <c r="I6" s="41"/>
      <c r="J6" s="41"/>
      <c r="K6" s="42"/>
      <c r="L6" t="s">
        <v>13</v>
      </c>
    </row>
    <row r="7" spans="2:12" ht="20.25" customHeight="1" x14ac:dyDescent="0.2">
      <c r="B7" s="43" t="s">
        <v>123</v>
      </c>
      <c r="C7" s="44">
        <v>3</v>
      </c>
      <c r="D7" s="45"/>
      <c r="E7" s="46"/>
      <c r="F7" s="46"/>
      <c r="G7" s="46"/>
      <c r="H7" s="46"/>
      <c r="I7" s="46"/>
      <c r="J7" s="46"/>
      <c r="K7" s="47"/>
    </row>
    <row r="8" spans="2:12" ht="20.25" customHeight="1" x14ac:dyDescent="0.2">
      <c r="B8" s="43" t="s">
        <v>124</v>
      </c>
      <c r="C8" s="44">
        <v>1</v>
      </c>
      <c r="D8" s="45"/>
      <c r="E8" s="46"/>
      <c r="F8" s="46"/>
      <c r="G8" s="46"/>
      <c r="H8" s="46"/>
      <c r="I8" s="46"/>
      <c r="J8" s="46"/>
      <c r="K8" s="47"/>
    </row>
    <row r="9" spans="2:12" ht="20.25" customHeight="1" x14ac:dyDescent="0.2">
      <c r="B9" s="43" t="s">
        <v>125</v>
      </c>
      <c r="C9" s="44"/>
      <c r="D9" s="45"/>
      <c r="E9" s="46"/>
      <c r="F9" s="46"/>
      <c r="G9" s="46"/>
      <c r="H9" s="46"/>
      <c r="I9" s="46"/>
      <c r="J9" s="46"/>
      <c r="K9" s="47"/>
    </row>
    <row r="10" spans="2:12" ht="20.25" customHeight="1" x14ac:dyDescent="0.2">
      <c r="B10" s="43" t="s">
        <v>126</v>
      </c>
      <c r="C10" s="44">
        <v>1</v>
      </c>
      <c r="D10" s="45"/>
      <c r="E10" s="46"/>
      <c r="F10" s="46"/>
      <c r="G10" s="46"/>
      <c r="H10" s="46"/>
      <c r="I10" s="46"/>
      <c r="J10" s="46"/>
      <c r="K10" s="47"/>
    </row>
    <row r="11" spans="2:12" ht="20.25" customHeight="1" x14ac:dyDescent="0.2">
      <c r="B11" s="43" t="s">
        <v>127</v>
      </c>
      <c r="C11" s="44">
        <v>5</v>
      </c>
      <c r="D11" s="45"/>
      <c r="E11" s="46"/>
      <c r="F11" s="46"/>
      <c r="G11" s="46"/>
      <c r="H11" s="46"/>
      <c r="I11" s="46"/>
      <c r="J11" s="46"/>
      <c r="K11" s="47"/>
    </row>
    <row r="12" spans="2:12" ht="20.25" customHeight="1" x14ac:dyDescent="0.2">
      <c r="B12" s="43" t="s">
        <v>128</v>
      </c>
      <c r="C12" s="44">
        <v>0</v>
      </c>
      <c r="D12" s="45"/>
      <c r="E12" s="46"/>
      <c r="F12" s="46"/>
      <c r="G12" s="46"/>
      <c r="H12" s="46"/>
      <c r="I12" s="46"/>
      <c r="J12" s="46"/>
      <c r="K12" s="47"/>
    </row>
    <row r="13" spans="2:12" ht="20.25" customHeight="1" x14ac:dyDescent="0.2">
      <c r="B13" s="43" t="s">
        <v>129</v>
      </c>
      <c r="C13" s="44"/>
      <c r="D13" s="45"/>
      <c r="E13" s="46"/>
      <c r="F13" s="46"/>
      <c r="G13" s="46"/>
      <c r="H13" s="46"/>
      <c r="I13" s="46"/>
      <c r="J13" s="46"/>
      <c r="K13" s="47"/>
    </row>
    <row r="14" spans="2:12" ht="20.25" customHeight="1" x14ac:dyDescent="0.2">
      <c r="B14" s="43" t="s">
        <v>130</v>
      </c>
      <c r="C14" s="44">
        <v>0</v>
      </c>
      <c r="D14" s="45"/>
      <c r="E14" s="46"/>
      <c r="F14" s="46"/>
      <c r="G14" s="46"/>
      <c r="H14" s="46"/>
      <c r="I14" s="46"/>
      <c r="J14" s="46"/>
      <c r="K14" s="47"/>
    </row>
    <row r="15" spans="2:12" ht="20.25" customHeight="1" x14ac:dyDescent="0.2">
      <c r="B15" s="43" t="s">
        <v>131</v>
      </c>
      <c r="C15" s="44">
        <v>4</v>
      </c>
      <c r="D15" s="45"/>
      <c r="E15" s="46"/>
      <c r="F15" s="46"/>
      <c r="G15" s="46"/>
      <c r="H15" s="46"/>
      <c r="I15" s="46"/>
      <c r="J15" s="46"/>
      <c r="K15" s="47"/>
    </row>
    <row r="16" spans="2:12" ht="20.25" customHeight="1" x14ac:dyDescent="0.2">
      <c r="B16" s="43" t="s">
        <v>132</v>
      </c>
      <c r="C16" s="44">
        <v>0</v>
      </c>
      <c r="D16" s="45"/>
      <c r="E16" s="46"/>
      <c r="F16" s="46"/>
      <c r="G16" s="46"/>
      <c r="H16" s="46"/>
      <c r="I16" s="46"/>
      <c r="J16" s="46"/>
      <c r="K16" s="47"/>
    </row>
    <row r="17" spans="2:11" ht="20.25" customHeight="1" x14ac:dyDescent="0.2">
      <c r="B17" s="43" t="s">
        <v>133</v>
      </c>
      <c r="C17" s="44">
        <v>0</v>
      </c>
      <c r="D17" s="45"/>
      <c r="E17" s="46"/>
      <c r="F17" s="46"/>
      <c r="G17" s="46"/>
      <c r="H17" s="46"/>
      <c r="I17" s="46"/>
      <c r="J17" s="46"/>
      <c r="K17" s="47"/>
    </row>
    <row r="18" spans="2:11" ht="20.25" customHeight="1" x14ac:dyDescent="0.2">
      <c r="B18" s="43" t="s">
        <v>134</v>
      </c>
      <c r="C18" s="44">
        <v>0</v>
      </c>
      <c r="D18" s="45"/>
      <c r="E18" s="46"/>
      <c r="F18" s="46"/>
      <c r="G18" s="46"/>
      <c r="H18" s="46"/>
      <c r="I18" s="46"/>
      <c r="J18" s="46"/>
      <c r="K18" s="47"/>
    </row>
    <row r="19" spans="2:11" ht="20.25" customHeight="1" x14ac:dyDescent="0.2">
      <c r="B19" s="43" t="s">
        <v>135</v>
      </c>
      <c r="C19" s="44">
        <v>1</v>
      </c>
      <c r="D19" s="45"/>
      <c r="E19" s="46"/>
      <c r="F19" s="46"/>
      <c r="G19" s="46"/>
      <c r="H19" s="46"/>
      <c r="I19" s="46"/>
      <c r="J19" s="46"/>
      <c r="K19" s="47"/>
    </row>
    <row r="20" spans="2:11" ht="20.25" customHeight="1" x14ac:dyDescent="0.2">
      <c r="B20" s="162" t="s">
        <v>136</v>
      </c>
      <c r="C20" s="162"/>
      <c r="D20" s="45"/>
      <c r="E20" s="46"/>
      <c r="F20" s="46"/>
      <c r="G20" s="48"/>
      <c r="H20" s="48"/>
      <c r="I20" s="48"/>
      <c r="J20" s="48"/>
      <c r="K20" s="49"/>
    </row>
    <row r="21" spans="2:11" ht="20.25" customHeight="1" x14ac:dyDescent="0.2">
      <c r="B21" s="43" t="s">
        <v>137</v>
      </c>
      <c r="C21" s="44"/>
      <c r="D21" s="50"/>
      <c r="E21" s="46"/>
      <c r="F21" s="46"/>
      <c r="G21" s="46"/>
      <c r="H21" s="46"/>
      <c r="I21" s="46"/>
      <c r="J21" s="46"/>
      <c r="K21" s="47"/>
    </row>
    <row r="22" spans="2:11" ht="20.25" customHeight="1" x14ac:dyDescent="0.2">
      <c r="B22" s="43" t="s">
        <v>138</v>
      </c>
      <c r="C22" s="44">
        <v>1</v>
      </c>
      <c r="D22" s="45"/>
      <c r="E22" s="46"/>
      <c r="F22" s="46"/>
      <c r="G22" s="46"/>
      <c r="H22" s="46"/>
      <c r="I22" s="46"/>
      <c r="J22" s="46"/>
      <c r="K22" s="47"/>
    </row>
    <row r="23" spans="2:11" ht="20.25" customHeight="1" x14ac:dyDescent="0.2">
      <c r="B23" s="51" t="s">
        <v>87</v>
      </c>
      <c r="C23" s="52"/>
      <c r="D23" s="53"/>
      <c r="E23" s="54"/>
      <c r="F23" s="54"/>
      <c r="G23" s="54"/>
      <c r="H23" s="54"/>
      <c r="I23" s="54"/>
      <c r="J23" s="54"/>
      <c r="K23" s="55"/>
    </row>
    <row r="24" spans="2:11" x14ac:dyDescent="0.2"/>
    <row r="25" spans="2:11" x14ac:dyDescent="0.2">
      <c r="B25" s="161" t="s">
        <v>139</v>
      </c>
      <c r="C25" s="161"/>
      <c r="D25" s="56">
        <f t="shared" ref="D25:K25" si="1">SUM(D6:D23)</f>
        <v>0</v>
      </c>
      <c r="E25" s="57">
        <f t="shared" si="1"/>
        <v>0</v>
      </c>
      <c r="F25" s="57">
        <f t="shared" si="1"/>
        <v>0</v>
      </c>
      <c r="G25" s="57">
        <f t="shared" si="1"/>
        <v>0</v>
      </c>
      <c r="H25" s="57">
        <f t="shared" si="1"/>
        <v>0</v>
      </c>
      <c r="I25" s="57">
        <f t="shared" si="1"/>
        <v>0</v>
      </c>
      <c r="J25" s="57">
        <f t="shared" si="1"/>
        <v>0</v>
      </c>
      <c r="K25" s="58">
        <f t="shared" si="1"/>
        <v>0</v>
      </c>
    </row>
    <row r="26" spans="2:11" x14ac:dyDescent="0.2">
      <c r="D26" s="59">
        <f t="shared" ref="D26:K26" si="2">IF(D4=D25,0, IF(D4&gt;D25,-1,1))</f>
        <v>-1</v>
      </c>
      <c r="E26" s="59">
        <f t="shared" si="2"/>
        <v>0</v>
      </c>
      <c r="F26" s="59">
        <f t="shared" si="2"/>
        <v>0</v>
      </c>
      <c r="G26" s="59">
        <f t="shared" si="2"/>
        <v>0</v>
      </c>
      <c r="H26" s="59">
        <f t="shared" si="2"/>
        <v>0</v>
      </c>
      <c r="I26" s="59">
        <f t="shared" si="2"/>
        <v>0</v>
      </c>
      <c r="J26" s="59">
        <f t="shared" si="2"/>
        <v>0</v>
      </c>
      <c r="K26" s="59">
        <f t="shared" si="2"/>
        <v>0</v>
      </c>
    </row>
    <row r="27" spans="2:11" x14ac:dyDescent="0.2">
      <c r="B27" s="160" t="s">
        <v>140</v>
      </c>
      <c r="C27" s="160"/>
      <c r="D27" s="160"/>
      <c r="E27" s="160"/>
      <c r="F27" s="160"/>
      <c r="G27" s="160"/>
      <c r="H27" s="160"/>
      <c r="I27" s="160"/>
      <c r="J27" s="160"/>
      <c r="K27" s="160"/>
    </row>
    <row r="28" spans="2:11" x14ac:dyDescent="0.2">
      <c r="B28" s="160" t="s">
        <v>141</v>
      </c>
      <c r="C28" s="160"/>
      <c r="D28" s="160"/>
      <c r="E28" s="160"/>
      <c r="F28" s="160"/>
      <c r="G28" s="160"/>
      <c r="H28" s="160"/>
      <c r="I28" s="160"/>
      <c r="J28" s="160"/>
      <c r="K28" s="160"/>
    </row>
    <row r="29" spans="2:11" x14ac:dyDescent="0.2"/>
  </sheetData>
  <sheetProtection sheet="1" scenarios="1" formatCells="0"/>
  <mergeCells count="6">
    <mergeCell ref="B28:K28"/>
    <mergeCell ref="B2:C2"/>
    <mergeCell ref="B4:C4"/>
    <mergeCell ref="B20:C20"/>
    <mergeCell ref="B25:C25"/>
    <mergeCell ref="B27:K27"/>
  </mergeCells>
  <conditionalFormatting sqref="D25:K25">
    <cfRule type="expression" dxfId="63" priority="2">
      <formula>D26&gt;0</formula>
    </cfRule>
    <cfRule type="expression" dxfId="62" priority="3">
      <formula>D26&lt;0</formula>
    </cfRule>
  </conditionalFormatting>
  <conditionalFormatting sqref="D6:K23">
    <cfRule type="cellIs" dxfId="61" priority="4" operator="greaterThan">
      <formula>INT((D$4+2)/3)</formula>
    </cfRule>
  </conditionalFormatting>
  <printOptions horizontalCentered="1"/>
  <pageMargins left="0.5" right="0.5" top="0.82986111111111105" bottom="0.75" header="0.5" footer="0.5"/>
  <pageSetup firstPageNumber="0" orientation="landscape" horizontalDpi="300" verticalDpi="300"/>
  <headerFooter>
    <oddHeader>&amp;C&amp;"Arial,Bold"&amp;12Global War
Western Allied Diplomatic Record Sheet</oddHeader>
    <oddFooter>&amp;L&amp;8&amp;F&amp;C&amp;8Page &amp;P of &amp;N&amp;R&amp;8&amp;D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zoomScaleNormal="100" workbookViewId="0">
      <pane ySplit="3" topLeftCell="A4" activePane="bottomLeft" state="frozen"/>
      <selection pane="bottomLeft" activeCell="A4" sqref="A4"/>
    </sheetView>
  </sheetViews>
  <sheetFormatPr defaultColWidth="0" defaultRowHeight="12.75" zeroHeight="1" x14ac:dyDescent="0.2"/>
  <cols>
    <col min="1" max="1" width="1.7109375" customWidth="1"/>
    <col min="2" max="2" width="12.7109375" customWidth="1"/>
    <col min="3" max="3" width="5.7109375" customWidth="1"/>
    <col min="4" max="11" width="8.7109375" customWidth="1"/>
    <col min="12" max="12" width="1.7109375" customWidth="1"/>
    <col min="13" max="13" width="1.7109375" hidden="1" customWidth="1"/>
    <col min="14" max="1024" width="9.140625" hidden="1" customWidth="1"/>
    <col min="1025" max="16384" width="9.140625" hidden="1"/>
  </cols>
  <sheetData>
    <row r="1" spans="1:12" x14ac:dyDescent="0.2"/>
    <row r="2" spans="1:12" x14ac:dyDescent="0.2">
      <c r="B2" s="146" t="s">
        <v>120</v>
      </c>
      <c r="C2" s="146"/>
      <c r="D2" s="2">
        <v>1939</v>
      </c>
      <c r="E2" s="2">
        <f t="shared" ref="E2:K2" si="0">D2+1</f>
        <v>1940</v>
      </c>
      <c r="F2" s="2">
        <f t="shared" si="0"/>
        <v>1941</v>
      </c>
      <c r="G2" s="2">
        <f t="shared" si="0"/>
        <v>1942</v>
      </c>
      <c r="H2" s="2">
        <f t="shared" si="0"/>
        <v>1943</v>
      </c>
      <c r="I2" s="2">
        <f t="shared" si="0"/>
        <v>1944</v>
      </c>
      <c r="J2" s="2">
        <f t="shared" si="0"/>
        <v>1945</v>
      </c>
      <c r="K2" s="2">
        <f t="shared" si="0"/>
        <v>1946</v>
      </c>
    </row>
    <row r="3" spans="1:12" x14ac:dyDescent="0.2">
      <c r="C3" s="1"/>
      <c r="D3" s="1"/>
      <c r="E3" s="1"/>
      <c r="F3" s="1"/>
      <c r="G3" s="1"/>
      <c r="H3" s="1"/>
      <c r="I3" s="1"/>
      <c r="J3" s="1"/>
      <c r="K3" s="1"/>
    </row>
    <row r="4" spans="1:12" x14ac:dyDescent="0.2">
      <c r="A4" s="61"/>
      <c r="B4" s="161" t="s">
        <v>121</v>
      </c>
      <c r="C4" s="161"/>
      <c r="D4" s="35">
        <v>3</v>
      </c>
      <c r="E4" s="36"/>
      <c r="F4" s="36"/>
      <c r="G4" s="36"/>
      <c r="H4" s="36"/>
      <c r="I4" s="36"/>
      <c r="J4" s="36"/>
      <c r="K4" s="37"/>
    </row>
    <row r="5" spans="1:12" x14ac:dyDescent="0.2">
      <c r="C5" s="13"/>
    </row>
    <row r="6" spans="1:12" ht="20.25" customHeight="1" x14ac:dyDescent="0.2">
      <c r="B6" s="38" t="s">
        <v>122</v>
      </c>
      <c r="C6" s="39">
        <v>0</v>
      </c>
      <c r="D6" s="62"/>
      <c r="E6" s="63"/>
      <c r="F6" s="63"/>
      <c r="G6" s="63"/>
      <c r="H6" s="63"/>
      <c r="I6" s="63"/>
      <c r="J6" s="63"/>
      <c r="K6" s="64"/>
      <c r="L6" t="s">
        <v>13</v>
      </c>
    </row>
    <row r="7" spans="1:12" ht="20.25" customHeight="1" x14ac:dyDescent="0.2">
      <c r="B7" s="43" t="s">
        <v>123</v>
      </c>
      <c r="C7" s="44">
        <v>3</v>
      </c>
      <c r="D7" s="45"/>
      <c r="E7" s="46"/>
      <c r="F7" s="46"/>
      <c r="G7" s="46"/>
      <c r="H7" s="46"/>
      <c r="I7" s="46"/>
      <c r="J7" s="46"/>
      <c r="K7" s="47"/>
    </row>
    <row r="8" spans="1:12" ht="20.25" customHeight="1" x14ac:dyDescent="0.2">
      <c r="B8" s="43" t="s">
        <v>124</v>
      </c>
      <c r="C8" s="44">
        <v>1</v>
      </c>
      <c r="D8" s="45"/>
      <c r="E8" s="46"/>
      <c r="F8" s="46"/>
      <c r="G8" s="46"/>
      <c r="H8" s="46"/>
      <c r="I8" s="46"/>
      <c r="J8" s="46"/>
      <c r="K8" s="47"/>
    </row>
    <row r="9" spans="1:12" ht="20.25" customHeight="1" x14ac:dyDescent="0.2">
      <c r="B9" s="43" t="s">
        <v>125</v>
      </c>
      <c r="C9" s="44"/>
      <c r="D9" s="50"/>
      <c r="E9" s="48"/>
      <c r="F9" s="48"/>
      <c r="G9" s="48"/>
      <c r="H9" s="48"/>
      <c r="I9" s="48"/>
      <c r="J9" s="48"/>
      <c r="K9" s="49"/>
    </row>
    <row r="10" spans="1:12" ht="20.25" customHeight="1" x14ac:dyDescent="0.2">
      <c r="B10" s="43" t="s">
        <v>126</v>
      </c>
      <c r="C10" s="44">
        <v>1</v>
      </c>
      <c r="D10" s="45"/>
      <c r="E10" s="46"/>
      <c r="F10" s="46"/>
      <c r="G10" s="46"/>
      <c r="H10" s="46"/>
      <c r="I10" s="46"/>
      <c r="J10" s="46"/>
      <c r="K10" s="47"/>
    </row>
    <row r="11" spans="1:12" ht="20.25" customHeight="1" x14ac:dyDescent="0.2">
      <c r="B11" s="43" t="s">
        <v>127</v>
      </c>
      <c r="C11" s="44">
        <v>5</v>
      </c>
      <c r="D11" s="45"/>
      <c r="E11" s="46"/>
      <c r="F11" s="46"/>
      <c r="G11" s="46"/>
      <c r="H11" s="46"/>
      <c r="I11" s="46"/>
      <c r="J11" s="46"/>
      <c r="K11" s="47"/>
    </row>
    <row r="12" spans="1:12" ht="20.25" customHeight="1" x14ac:dyDescent="0.2">
      <c r="B12" s="43" t="s">
        <v>128</v>
      </c>
      <c r="C12" s="44">
        <v>0</v>
      </c>
      <c r="D12" s="50"/>
      <c r="E12" s="48"/>
      <c r="F12" s="48"/>
      <c r="G12" s="48"/>
      <c r="H12" s="48"/>
      <c r="I12" s="48"/>
      <c r="J12" s="48"/>
      <c r="K12" s="49"/>
    </row>
    <row r="13" spans="1:12" ht="20.25" customHeight="1" x14ac:dyDescent="0.2">
      <c r="B13" s="43" t="s">
        <v>129</v>
      </c>
      <c r="C13" s="44"/>
      <c r="D13" s="50"/>
      <c r="E13" s="48"/>
      <c r="F13" s="48"/>
      <c r="G13" s="48"/>
      <c r="H13" s="48"/>
      <c r="I13" s="48"/>
      <c r="J13" s="48"/>
      <c r="K13" s="49"/>
    </row>
    <row r="14" spans="1:12" ht="20.25" customHeight="1" x14ac:dyDescent="0.2">
      <c r="B14" s="43" t="s">
        <v>130</v>
      </c>
      <c r="C14" s="44">
        <v>0</v>
      </c>
      <c r="D14" s="50"/>
      <c r="E14" s="48"/>
      <c r="F14" s="48"/>
      <c r="G14" s="48"/>
      <c r="H14" s="48"/>
      <c r="I14" s="48"/>
      <c r="J14" s="48"/>
      <c r="K14" s="49"/>
    </row>
    <row r="15" spans="1:12" ht="20.25" customHeight="1" x14ac:dyDescent="0.2">
      <c r="B15" s="43" t="s">
        <v>131</v>
      </c>
      <c r="C15" s="44">
        <v>4</v>
      </c>
      <c r="D15" s="45"/>
      <c r="E15" s="46"/>
      <c r="F15" s="46"/>
      <c r="G15" s="46"/>
      <c r="H15" s="46"/>
      <c r="I15" s="46"/>
      <c r="J15" s="46"/>
      <c r="K15" s="47"/>
    </row>
    <row r="16" spans="1:12" ht="20.25" customHeight="1" x14ac:dyDescent="0.2">
      <c r="B16" s="43" t="s">
        <v>132</v>
      </c>
      <c r="C16" s="44">
        <v>0</v>
      </c>
      <c r="D16" s="50"/>
      <c r="E16" s="48"/>
      <c r="F16" s="48"/>
      <c r="G16" s="48"/>
      <c r="H16" s="48"/>
      <c r="I16" s="48"/>
      <c r="J16" s="48"/>
      <c r="K16" s="49"/>
    </row>
    <row r="17" spans="2:11" ht="20.25" customHeight="1" x14ac:dyDescent="0.2">
      <c r="B17" s="43" t="s">
        <v>133</v>
      </c>
      <c r="C17" s="44">
        <v>0</v>
      </c>
      <c r="D17" s="45"/>
      <c r="E17" s="46"/>
      <c r="F17" s="46"/>
      <c r="G17" s="46"/>
      <c r="H17" s="46"/>
      <c r="I17" s="46"/>
      <c r="J17" s="46"/>
      <c r="K17" s="47"/>
    </row>
    <row r="18" spans="2:11" ht="20.25" customHeight="1" x14ac:dyDescent="0.2">
      <c r="B18" s="43" t="s">
        <v>134</v>
      </c>
      <c r="C18" s="44">
        <v>0</v>
      </c>
      <c r="D18" s="45"/>
      <c r="E18" s="46"/>
      <c r="F18" s="46"/>
      <c r="G18" s="46"/>
      <c r="H18" s="46"/>
      <c r="I18" s="46"/>
      <c r="J18" s="46"/>
      <c r="K18" s="47"/>
    </row>
    <row r="19" spans="2:11" ht="20.25" customHeight="1" x14ac:dyDescent="0.2">
      <c r="B19" s="43" t="s">
        <v>135</v>
      </c>
      <c r="C19" s="44">
        <v>1</v>
      </c>
      <c r="D19" s="45"/>
      <c r="E19" s="46"/>
      <c r="F19" s="46"/>
      <c r="G19" s="46"/>
      <c r="H19" s="46"/>
      <c r="I19" s="46"/>
      <c r="J19" s="46"/>
      <c r="K19" s="47"/>
    </row>
    <row r="20" spans="2:11" ht="20.25" customHeight="1" x14ac:dyDescent="0.2">
      <c r="B20" s="162" t="s">
        <v>136</v>
      </c>
      <c r="C20" s="162"/>
      <c r="D20" s="50"/>
      <c r="E20" s="48"/>
      <c r="F20" s="48"/>
      <c r="G20" s="48"/>
      <c r="H20" s="48"/>
      <c r="I20" s="48"/>
      <c r="J20" s="48"/>
      <c r="K20" s="49"/>
    </row>
    <row r="21" spans="2:11" ht="20.25" customHeight="1" x14ac:dyDescent="0.2">
      <c r="B21" s="43" t="s">
        <v>137</v>
      </c>
      <c r="C21" s="44"/>
      <c r="D21" s="50"/>
      <c r="E21" s="48"/>
      <c r="F21" s="48"/>
      <c r="G21" s="48"/>
      <c r="H21" s="48"/>
      <c r="I21" s="48"/>
      <c r="J21" s="48"/>
      <c r="K21" s="49"/>
    </row>
    <row r="22" spans="2:11" ht="20.25" customHeight="1" x14ac:dyDescent="0.2">
      <c r="B22" s="43" t="s">
        <v>138</v>
      </c>
      <c r="C22" s="44">
        <v>1</v>
      </c>
      <c r="D22" s="45"/>
      <c r="E22" s="46"/>
      <c r="F22" s="46"/>
      <c r="G22" s="46"/>
      <c r="H22" s="46"/>
      <c r="I22" s="46"/>
      <c r="J22" s="46"/>
      <c r="K22" s="47"/>
    </row>
    <row r="23" spans="2:11" ht="20.25" customHeight="1" x14ac:dyDescent="0.2">
      <c r="B23" s="51" t="s">
        <v>87</v>
      </c>
      <c r="C23" s="52"/>
      <c r="D23" s="53"/>
      <c r="E23" s="54"/>
      <c r="F23" s="54"/>
      <c r="G23" s="54"/>
      <c r="H23" s="54"/>
      <c r="I23" s="54"/>
      <c r="J23" s="54"/>
      <c r="K23" s="55"/>
    </row>
    <row r="24" spans="2:11" x14ac:dyDescent="0.2"/>
    <row r="25" spans="2:11" x14ac:dyDescent="0.2">
      <c r="B25" s="161" t="s">
        <v>139</v>
      </c>
      <c r="C25" s="161"/>
      <c r="D25" s="56">
        <f t="shared" ref="D25:K25" si="1">SUM(D6:D23)</f>
        <v>0</v>
      </c>
      <c r="E25" s="57">
        <f t="shared" si="1"/>
        <v>0</v>
      </c>
      <c r="F25" s="57">
        <f t="shared" si="1"/>
        <v>0</v>
      </c>
      <c r="G25" s="57">
        <f t="shared" si="1"/>
        <v>0</v>
      </c>
      <c r="H25" s="57">
        <f t="shared" si="1"/>
        <v>0</v>
      </c>
      <c r="I25" s="57">
        <f t="shared" si="1"/>
        <v>0</v>
      </c>
      <c r="J25" s="57">
        <f t="shared" si="1"/>
        <v>0</v>
      </c>
      <c r="K25" s="58">
        <f t="shared" si="1"/>
        <v>0</v>
      </c>
    </row>
    <row r="26" spans="2:11" x14ac:dyDescent="0.2">
      <c r="D26" s="59">
        <f t="shared" ref="D26:K26" si="2">IF(D4=D25,0, IF(D4&gt;D25,-1,1))</f>
        <v>-1</v>
      </c>
      <c r="E26" s="59">
        <f t="shared" si="2"/>
        <v>0</v>
      </c>
      <c r="F26" s="59">
        <f t="shared" si="2"/>
        <v>0</v>
      </c>
      <c r="G26" s="59">
        <f t="shared" si="2"/>
        <v>0</v>
      </c>
      <c r="H26" s="59">
        <f t="shared" si="2"/>
        <v>0</v>
      </c>
      <c r="I26" s="59">
        <f t="shared" si="2"/>
        <v>0</v>
      </c>
      <c r="J26" s="59">
        <f t="shared" si="2"/>
        <v>0</v>
      </c>
      <c r="K26" s="59">
        <f t="shared" si="2"/>
        <v>0</v>
      </c>
    </row>
    <row r="27" spans="2:11" x14ac:dyDescent="0.2">
      <c r="B27" s="160" t="s">
        <v>140</v>
      </c>
      <c r="C27" s="160"/>
      <c r="D27" s="160"/>
      <c r="E27" s="160"/>
      <c r="F27" s="160"/>
      <c r="G27" s="160"/>
      <c r="H27" s="160"/>
      <c r="I27" s="160"/>
      <c r="J27" s="160"/>
      <c r="K27" s="160"/>
    </row>
    <row r="28" spans="2:11" x14ac:dyDescent="0.2">
      <c r="B28" s="160" t="s">
        <v>141</v>
      </c>
      <c r="C28" s="160"/>
      <c r="D28" s="160"/>
      <c r="E28" s="160"/>
      <c r="F28" s="160"/>
      <c r="G28" s="160"/>
      <c r="H28" s="160"/>
      <c r="I28" s="160"/>
      <c r="J28" s="160"/>
      <c r="K28" s="160"/>
    </row>
    <row r="29" spans="2:11" x14ac:dyDescent="0.2"/>
  </sheetData>
  <sheetProtection sheet="1" scenarios="1" formatCells="0"/>
  <mergeCells count="6">
    <mergeCell ref="B28:K28"/>
    <mergeCell ref="B2:C2"/>
    <mergeCell ref="B4:C4"/>
    <mergeCell ref="B20:C20"/>
    <mergeCell ref="B25:C25"/>
    <mergeCell ref="B27:K27"/>
  </mergeCells>
  <conditionalFormatting sqref="D25:K25">
    <cfRule type="expression" dxfId="60" priority="2">
      <formula>D26&gt;0</formula>
    </cfRule>
    <cfRule type="expression" dxfId="59" priority="3">
      <formula>D26&lt;0</formula>
    </cfRule>
  </conditionalFormatting>
  <conditionalFormatting sqref="D6:K23">
    <cfRule type="cellIs" dxfId="58" priority="4" operator="greaterThan">
      <formula>INT((D$4+2)/3)</formula>
    </cfRule>
  </conditionalFormatting>
  <printOptions horizontalCentered="1"/>
  <pageMargins left="0.5" right="0.5" top="0.82986111111111105" bottom="0.75" header="0.5" footer="0.5"/>
  <pageSetup firstPageNumber="0" orientation="landscape" horizontalDpi="300" verticalDpi="300"/>
  <headerFooter>
    <oddHeader>&amp;C&amp;"Arial,Bold"&amp;12Global War
Russian Diplomatic Record Sheet</oddHeader>
    <oddFooter>&amp;L&amp;8&amp;F&amp;C&amp;8Page &amp;P of &amp;N&amp;R&amp;8&amp;D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showRowColHeaders="0" zoomScaleNormal="100" workbookViewId="0"/>
  </sheetViews>
  <sheetFormatPr defaultColWidth="8.85546875" defaultRowHeight="12.75" x14ac:dyDescent="0.2"/>
  <cols>
    <col min="1" max="1" width="16.5703125" customWidth="1"/>
    <col min="2" max="6" width="12.7109375" style="1" customWidth="1"/>
  </cols>
  <sheetData>
    <row r="1" spans="1:6" x14ac:dyDescent="0.2">
      <c r="A1" t="s">
        <v>142</v>
      </c>
    </row>
    <row r="3" spans="1:6" x14ac:dyDescent="0.2">
      <c r="A3" t="s">
        <v>143</v>
      </c>
      <c r="B3" s="1" t="s">
        <v>144</v>
      </c>
      <c r="C3" s="1" t="s">
        <v>145</v>
      </c>
      <c r="D3" s="1" t="s">
        <v>146</v>
      </c>
      <c r="E3" s="1" t="s">
        <v>147</v>
      </c>
      <c r="F3" s="1" t="s">
        <v>148</v>
      </c>
    </row>
    <row r="4" spans="1:6" x14ac:dyDescent="0.2">
      <c r="A4" t="s">
        <v>149</v>
      </c>
      <c r="B4" s="1" t="s">
        <v>150</v>
      </c>
      <c r="C4" s="1" t="s">
        <v>151</v>
      </c>
      <c r="D4" s="1" t="s">
        <v>152</v>
      </c>
      <c r="E4" s="1" t="s">
        <v>153</v>
      </c>
      <c r="F4" s="1" t="s">
        <v>154</v>
      </c>
    </row>
    <row r="5" spans="1:6" x14ac:dyDescent="0.2">
      <c r="A5" t="s">
        <v>155</v>
      </c>
      <c r="B5" s="1" t="s">
        <v>156</v>
      </c>
      <c r="D5" s="1" t="s">
        <v>157</v>
      </c>
      <c r="E5" s="1" t="s">
        <v>153</v>
      </c>
      <c r="F5" s="1" t="s">
        <v>158</v>
      </c>
    </row>
    <row r="7" spans="1:6" x14ac:dyDescent="0.2">
      <c r="A7" t="s">
        <v>159</v>
      </c>
      <c r="B7" s="1" t="s">
        <v>144</v>
      </c>
      <c r="C7" s="1" t="s">
        <v>145</v>
      </c>
      <c r="D7" s="1" t="s">
        <v>146</v>
      </c>
      <c r="E7" s="1" t="s">
        <v>147</v>
      </c>
      <c r="F7" s="1" t="s">
        <v>148</v>
      </c>
    </row>
    <row r="8" spans="1:6" x14ac:dyDescent="0.2">
      <c r="A8" t="s">
        <v>149</v>
      </c>
      <c r="B8" s="1" t="s">
        <v>150</v>
      </c>
      <c r="C8" s="1" t="s">
        <v>151</v>
      </c>
      <c r="D8" s="1" t="s">
        <v>160</v>
      </c>
      <c r="E8" s="1" t="s">
        <v>153</v>
      </c>
      <c r="F8" s="1" t="s">
        <v>154</v>
      </c>
    </row>
    <row r="9" spans="1:6" x14ac:dyDescent="0.2">
      <c r="A9" t="s">
        <v>155</v>
      </c>
      <c r="B9" s="1" t="s">
        <v>156</v>
      </c>
      <c r="C9" s="1" t="s">
        <v>157</v>
      </c>
      <c r="D9" s="1" t="s">
        <v>161</v>
      </c>
      <c r="E9" s="1" t="s">
        <v>153</v>
      </c>
      <c r="F9" s="1" t="s">
        <v>158</v>
      </c>
    </row>
  </sheetData>
  <sheetProtection sheet="1" scenarios="1" formatCells="0"/>
  <pageMargins left="0.75" right="0.75" top="1" bottom="1" header="0.51180555555555496" footer="0.51180555555555496"/>
  <pageSetup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showRowColHeaders="0" zoomScaleNormal="100" workbookViewId="0">
      <selection activeCell="E2" sqref="E2"/>
    </sheetView>
  </sheetViews>
  <sheetFormatPr defaultColWidth="8.85546875" defaultRowHeight="12.75" x14ac:dyDescent="0.2"/>
  <cols>
    <col min="5" max="5" width="13.140625" customWidth="1"/>
  </cols>
  <sheetData>
    <row r="1" spans="1:5" x14ac:dyDescent="0.2">
      <c r="A1" t="s">
        <v>142</v>
      </c>
      <c r="E1" t="s">
        <v>247</v>
      </c>
    </row>
    <row r="2" spans="1:5" x14ac:dyDescent="0.2">
      <c r="B2" s="65" t="s">
        <v>151</v>
      </c>
      <c r="C2" s="66" t="s">
        <v>162</v>
      </c>
    </row>
    <row r="3" spans="1:5" x14ac:dyDescent="0.2">
      <c r="B3" s="67" t="s">
        <v>163</v>
      </c>
      <c r="C3" s="68">
        <v>1</v>
      </c>
    </row>
    <row r="4" spans="1:5" x14ac:dyDescent="0.2">
      <c r="B4" s="67" t="s">
        <v>164</v>
      </c>
      <c r="C4" s="68">
        <v>2</v>
      </c>
    </row>
    <row r="5" spans="1:5" x14ac:dyDescent="0.2">
      <c r="B5" s="67" t="s">
        <v>165</v>
      </c>
      <c r="C5" s="68">
        <v>3</v>
      </c>
    </row>
    <row r="6" spans="1:5" x14ac:dyDescent="0.2">
      <c r="B6" s="67" t="s">
        <v>166</v>
      </c>
      <c r="C6" s="68">
        <v>4</v>
      </c>
    </row>
    <row r="7" spans="1:5" x14ac:dyDescent="0.2">
      <c r="B7" s="69" t="s">
        <v>167</v>
      </c>
      <c r="C7" s="70">
        <v>-1</v>
      </c>
    </row>
  </sheetData>
  <sheetProtection sheet="1" scenarios="1"/>
  <pageMargins left="0.75" right="0.75" top="1" bottom="1"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91</TotalTime>
  <Application>Microsoft Excel</Application>
  <DocSecurity>0</DocSecurity>
  <ScaleCrop>false</ScaleCrop>
  <HeadingPairs>
    <vt:vector size="4" baseType="variant">
      <vt:variant>
        <vt:lpstr>Worksheets</vt:lpstr>
      </vt:variant>
      <vt:variant>
        <vt:i4>14</vt:i4>
      </vt:variant>
      <vt:variant>
        <vt:lpstr>Named Ranges</vt:lpstr>
      </vt:variant>
      <vt:variant>
        <vt:i4>26</vt:i4>
      </vt:variant>
    </vt:vector>
  </HeadingPairs>
  <TitlesOfParts>
    <vt:vector size="40" baseType="lpstr">
      <vt:lpstr>Axis RPs</vt:lpstr>
      <vt:lpstr>Japan RPs</vt:lpstr>
      <vt:lpstr>WA RPs</vt:lpstr>
      <vt:lpstr>Russian RPs</vt:lpstr>
      <vt:lpstr>Axis DPs</vt:lpstr>
      <vt:lpstr>WA DPs</vt:lpstr>
      <vt:lpstr>Russian DPs</vt:lpstr>
      <vt:lpstr>Notes</vt:lpstr>
      <vt:lpstr>Info</vt:lpstr>
      <vt:lpstr>Air Results</vt:lpstr>
      <vt:lpstr>Naval Results</vt:lpstr>
      <vt:lpstr>Military Results</vt:lpstr>
      <vt:lpstr>Atomic Results</vt:lpstr>
      <vt:lpstr>Intelligence Results</vt:lpstr>
      <vt:lpstr>AirResultsInfo</vt:lpstr>
      <vt:lpstr>AirResultsProjectInfo</vt:lpstr>
      <vt:lpstr>AtomicResultsInfo</vt:lpstr>
      <vt:lpstr>AtomicResultsProjectInfo</vt:lpstr>
      <vt:lpstr>IntelligenceResultsInfo</vt:lpstr>
      <vt:lpstr>IntelligenceResultsProjectInfo</vt:lpstr>
      <vt:lpstr>MilitaryResultsInfo</vt:lpstr>
      <vt:lpstr>MilitaryResultsProjectInfo</vt:lpstr>
      <vt:lpstr>NavalResultsInfo</vt:lpstr>
      <vt:lpstr>NavalResultsProjectInfo</vt:lpstr>
      <vt:lpstr>'Axis DPs'!Print_Area</vt:lpstr>
      <vt:lpstr>'Axis RPs'!Print_Area</vt:lpstr>
      <vt:lpstr>'Japan RPs'!Print_Area</vt:lpstr>
      <vt:lpstr>'Russian DPs'!Print_Area</vt:lpstr>
      <vt:lpstr>'Russian RPs'!Print_Area</vt:lpstr>
      <vt:lpstr>'WA DPs'!Print_Area</vt:lpstr>
      <vt:lpstr>'WA RPs'!Print_Area</vt:lpstr>
      <vt:lpstr>'Axis DPs'!Print_Titles</vt:lpstr>
      <vt:lpstr>'Axis RPs'!Print_Titles</vt:lpstr>
      <vt:lpstr>'Japan RPs'!Print_Titles</vt:lpstr>
      <vt:lpstr>'Russian DPs'!Print_Titles</vt:lpstr>
      <vt:lpstr>'Russian RPs'!Print_Titles</vt:lpstr>
      <vt:lpstr>'WA DPs'!Print_Titles</vt:lpstr>
      <vt:lpstr>'WA RPs'!Print_Titles</vt:lpstr>
      <vt:lpstr>TurnInfo</vt:lpstr>
      <vt:lpstr>TurnList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Scheers</dc:creator>
  <dc:description/>
  <cp:lastModifiedBy>Tim Schroeder</cp:lastModifiedBy>
  <cp:revision>20</cp:revision>
  <cp:lastPrinted>2007-01-02T05:29:57Z</cp:lastPrinted>
  <dcterms:created xsi:type="dcterms:W3CDTF">2006-09-22T13:24:10Z</dcterms:created>
  <dcterms:modified xsi:type="dcterms:W3CDTF">2023-04-05T01:57:53Z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